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 activeTab="15"/>
  </bookViews>
  <sheets>
    <sheet name="4" sheetId="6" r:id="rId1"/>
    <sheet name=" 7 " sheetId="7" r:id="rId2"/>
    <sheet name="8" sheetId="18" r:id="rId3"/>
    <sheet name="Корф" sheetId="19" r:id="rId4"/>
    <sheet name="9" sheetId="8" r:id="rId5"/>
    <sheet name="10" sheetId="9" r:id="rId6"/>
    <sheet name="Лазо" sheetId="16" r:id="rId7"/>
    <sheet name="11" sheetId="22" r:id="rId8"/>
    <sheet name="12" sheetId="21" r:id="rId9"/>
    <sheet name="Эссо" sheetId="23" r:id="rId10"/>
    <sheet name="14" sheetId="15" r:id="rId11"/>
    <sheet name="16" sheetId="20" r:id="rId12"/>
    <sheet name="17" sheetId="4" r:id="rId13"/>
    <sheet name="19" sheetId="5" r:id="rId14"/>
    <sheet name="22 " sheetId="24" r:id="rId15"/>
    <sheet name="23" sheetId="11" r:id="rId16"/>
    <sheet name="Лист2" sheetId="2" r:id="rId17"/>
    <sheet name="Лист3" sheetId="3" r:id="rId18"/>
  </sheets>
  <calcPr calcId="144525" calcOnSave="0"/>
</workbook>
</file>

<file path=xl/calcChain.xml><?xml version="1.0" encoding="utf-8"?>
<calcChain xmlns="http://schemas.openxmlformats.org/spreadsheetml/2006/main">
  <c r="Y146" i="24" l="1"/>
  <c r="X146" i="24"/>
  <c r="W146" i="24"/>
  <c r="V146" i="24"/>
  <c r="Y145" i="24"/>
  <c r="X145" i="24"/>
  <c r="W145" i="24"/>
  <c r="V145" i="24"/>
  <c r="Y144" i="24"/>
  <c r="X144" i="24"/>
  <c r="W144" i="24"/>
  <c r="V144" i="24"/>
  <c r="Y143" i="24"/>
  <c r="X143" i="24"/>
  <c r="W143" i="24"/>
  <c r="V143" i="24"/>
  <c r="Y142" i="24"/>
  <c r="X142" i="24"/>
  <c r="W142" i="24"/>
  <c r="V142" i="24"/>
  <c r="Y141" i="24"/>
  <c r="X141" i="24"/>
  <c r="W141" i="24"/>
  <c r="V141" i="24"/>
  <c r="Y140" i="24"/>
  <c r="X140" i="24"/>
  <c r="W140" i="24"/>
  <c r="V140" i="24"/>
  <c r="Y139" i="24"/>
  <c r="X139" i="24"/>
  <c r="W139" i="24"/>
  <c r="V139" i="24"/>
  <c r="Y138" i="24"/>
  <c r="X138" i="24"/>
  <c r="W138" i="24"/>
  <c r="V138" i="24"/>
  <c r="Y137" i="24"/>
  <c r="X137" i="24"/>
  <c r="W137" i="24"/>
  <c r="V137" i="24"/>
  <c r="Y136" i="24"/>
  <c r="X136" i="24"/>
  <c r="W136" i="24"/>
  <c r="V136" i="24"/>
  <c r="Y135" i="24"/>
  <c r="AC135" i="24" s="1"/>
  <c r="AG135" i="24" s="1"/>
  <c r="X135" i="24"/>
  <c r="AB135" i="24" s="1"/>
  <c r="AF135" i="24" s="1"/>
  <c r="W135" i="24"/>
  <c r="AA135" i="24" s="1"/>
  <c r="AE135" i="24" s="1"/>
  <c r="V135" i="24"/>
  <c r="Z135" i="24" s="1"/>
  <c r="D135" i="24"/>
  <c r="Y134" i="24"/>
  <c r="X134" i="24"/>
  <c r="W134" i="24"/>
  <c r="V134" i="24"/>
  <c r="Y133" i="24"/>
  <c r="X133" i="24"/>
  <c r="W133" i="24"/>
  <c r="V133" i="24"/>
  <c r="Y132" i="24"/>
  <c r="X132" i="24"/>
  <c r="W132" i="24"/>
  <c r="V132" i="24"/>
  <c r="Y131" i="24"/>
  <c r="X131" i="24"/>
  <c r="W131" i="24"/>
  <c r="V131" i="24"/>
  <c r="Y130" i="24"/>
  <c r="AC130" i="24" s="1"/>
  <c r="AG130" i="24" s="1"/>
  <c r="X130" i="24"/>
  <c r="AB130" i="24" s="1"/>
  <c r="AF130" i="24" s="1"/>
  <c r="W130" i="24"/>
  <c r="AA130" i="24" s="1"/>
  <c r="AE130" i="24" s="1"/>
  <c r="V130" i="24"/>
  <c r="Z130" i="24" s="1"/>
  <c r="D130" i="24"/>
  <c r="Y129" i="24"/>
  <c r="X129" i="24"/>
  <c r="W129" i="24"/>
  <c r="V129" i="24"/>
  <c r="Y128" i="24"/>
  <c r="X128" i="24"/>
  <c r="W128" i="24"/>
  <c r="V128" i="24"/>
  <c r="Y127" i="24"/>
  <c r="X127" i="24"/>
  <c r="W127" i="24"/>
  <c r="V127" i="24"/>
  <c r="Y126" i="24"/>
  <c r="X126" i="24"/>
  <c r="W126" i="24"/>
  <c r="V126" i="24"/>
  <c r="Y125" i="24"/>
  <c r="AC125" i="24" s="1"/>
  <c r="AG125" i="24" s="1"/>
  <c r="X125" i="24"/>
  <c r="AB125" i="24" s="1"/>
  <c r="AF125" i="24" s="1"/>
  <c r="W125" i="24"/>
  <c r="AA125" i="24" s="1"/>
  <c r="AE125" i="24" s="1"/>
  <c r="V125" i="24"/>
  <c r="Z125" i="24" s="1"/>
  <c r="D125" i="24"/>
  <c r="Y124" i="24"/>
  <c r="X124" i="24"/>
  <c r="W124" i="24"/>
  <c r="V124" i="24"/>
  <c r="Y123" i="24"/>
  <c r="X123" i="24"/>
  <c r="W123" i="24"/>
  <c r="V123" i="24"/>
  <c r="Y122" i="24"/>
  <c r="X122" i="24"/>
  <c r="W122" i="24"/>
  <c r="V122" i="24"/>
  <c r="Y121" i="24"/>
  <c r="X121" i="24"/>
  <c r="W121" i="24"/>
  <c r="V121" i="24"/>
  <c r="Y120" i="24"/>
  <c r="AC120" i="24" s="1"/>
  <c r="AG120" i="24" s="1"/>
  <c r="X120" i="24"/>
  <c r="AB120" i="24" s="1"/>
  <c r="AF120" i="24" s="1"/>
  <c r="W120" i="24"/>
  <c r="AA120" i="24" s="1"/>
  <c r="AE120" i="24" s="1"/>
  <c r="V120" i="24"/>
  <c r="Z120" i="24" s="1"/>
  <c r="D120" i="24"/>
  <c r="Y119" i="24"/>
  <c r="X119" i="24"/>
  <c r="W119" i="24"/>
  <c r="V119" i="24"/>
  <c r="Y118" i="24"/>
  <c r="X118" i="24"/>
  <c r="W118" i="24"/>
  <c r="V118" i="24"/>
  <c r="Y117" i="24"/>
  <c r="AC117" i="24" s="1"/>
  <c r="AG117" i="24" s="1"/>
  <c r="X117" i="24"/>
  <c r="AB117" i="24" s="1"/>
  <c r="AF117" i="24" s="1"/>
  <c r="W117" i="24"/>
  <c r="V117" i="24"/>
  <c r="Z117" i="24" s="1"/>
  <c r="D117" i="24"/>
  <c r="Y116" i="24"/>
  <c r="X116" i="24"/>
  <c r="W116" i="24"/>
  <c r="V116" i="24"/>
  <c r="Y115" i="24"/>
  <c r="X115" i="24"/>
  <c r="W115" i="24"/>
  <c r="V115" i="24"/>
  <c r="Y114" i="24"/>
  <c r="X114" i="24"/>
  <c r="W114" i="24"/>
  <c r="V114" i="24"/>
  <c r="Y113" i="24"/>
  <c r="X113" i="24"/>
  <c r="W113" i="24"/>
  <c r="V113" i="24"/>
  <c r="Y112" i="24"/>
  <c r="AC112" i="24" s="1"/>
  <c r="AG112" i="24" s="1"/>
  <c r="X112" i="24"/>
  <c r="AB112" i="24" s="1"/>
  <c r="AF112" i="24" s="1"/>
  <c r="W112" i="24"/>
  <c r="AA112" i="24" s="1"/>
  <c r="AE112" i="24" s="1"/>
  <c r="V112" i="24"/>
  <c r="Z112" i="24" s="1"/>
  <c r="D112" i="24"/>
  <c r="Y111" i="24"/>
  <c r="X111" i="24"/>
  <c r="W111" i="24"/>
  <c r="V111" i="24"/>
  <c r="Y110" i="24"/>
  <c r="AC110" i="24" s="1"/>
  <c r="AG110" i="24" s="1"/>
  <c r="X110" i="24"/>
  <c r="AB110" i="24" s="1"/>
  <c r="AF110" i="24" s="1"/>
  <c r="W110" i="24"/>
  <c r="AA110" i="24" s="1"/>
  <c r="AE110" i="24" s="1"/>
  <c r="V110" i="24"/>
  <c r="Z110" i="24" s="1"/>
  <c r="D110" i="24"/>
  <c r="Y109" i="24"/>
  <c r="X109" i="24"/>
  <c r="W109" i="24"/>
  <c r="V109" i="24"/>
  <c r="Y108" i="24"/>
  <c r="X108" i="24"/>
  <c r="W108" i="24"/>
  <c r="V108" i="24"/>
  <c r="Y107" i="24"/>
  <c r="AC107" i="24" s="1"/>
  <c r="AG107" i="24" s="1"/>
  <c r="X107" i="24"/>
  <c r="AB107" i="24" s="1"/>
  <c r="AF107" i="24" s="1"/>
  <c r="W107" i="24"/>
  <c r="AA107" i="24" s="1"/>
  <c r="AE107" i="24" s="1"/>
  <c r="V107" i="24"/>
  <c r="Z107" i="24" s="1"/>
  <c r="D107" i="24"/>
  <c r="Y106" i="24"/>
  <c r="X106" i="24"/>
  <c r="W106" i="24"/>
  <c r="V106" i="24"/>
  <c r="Y105" i="24"/>
  <c r="AC105" i="24" s="1"/>
  <c r="AG105" i="24" s="1"/>
  <c r="X105" i="24"/>
  <c r="AB105" i="24" s="1"/>
  <c r="AF105" i="24" s="1"/>
  <c r="W105" i="24"/>
  <c r="AA105" i="24" s="1"/>
  <c r="AE105" i="24" s="1"/>
  <c r="V105" i="24"/>
  <c r="Z105" i="24" s="1"/>
  <c r="D105" i="24"/>
  <c r="Y104" i="24"/>
  <c r="X104" i="24"/>
  <c r="W104" i="24"/>
  <c r="V104" i="24"/>
  <c r="Y103" i="24"/>
  <c r="AC103" i="24" s="1"/>
  <c r="AG103" i="24" s="1"/>
  <c r="X103" i="24"/>
  <c r="AB103" i="24" s="1"/>
  <c r="AF103" i="24" s="1"/>
  <c r="W103" i="24"/>
  <c r="AA103" i="24" s="1"/>
  <c r="AE103" i="24" s="1"/>
  <c r="V103" i="24"/>
  <c r="Z103" i="24" s="1"/>
  <c r="D103" i="24"/>
  <c r="Y102" i="24"/>
  <c r="X102" i="24"/>
  <c r="W102" i="24"/>
  <c r="V102" i="24"/>
  <c r="Y101" i="24"/>
  <c r="X101" i="24"/>
  <c r="W101" i="24"/>
  <c r="V101" i="24"/>
  <c r="Y100" i="24"/>
  <c r="X100" i="24"/>
  <c r="W100" i="24"/>
  <c r="V100" i="24"/>
  <c r="Y99" i="24"/>
  <c r="X99" i="24"/>
  <c r="W99" i="24"/>
  <c r="V99" i="24"/>
  <c r="Y98" i="24"/>
  <c r="X98" i="24"/>
  <c r="W98" i="24"/>
  <c r="V98" i="24"/>
  <c r="Y97" i="24"/>
  <c r="X97" i="24"/>
  <c r="W97" i="24"/>
  <c r="V97" i="24"/>
  <c r="Y96" i="24"/>
  <c r="X96" i="24"/>
  <c r="W96" i="24"/>
  <c r="V96" i="24"/>
  <c r="Y95" i="24"/>
  <c r="X95" i="24"/>
  <c r="W95" i="24"/>
  <c r="V95" i="24"/>
  <c r="Y94" i="24"/>
  <c r="X94" i="24"/>
  <c r="W94" i="24"/>
  <c r="V94" i="24"/>
  <c r="Y93" i="24"/>
  <c r="X93" i="24"/>
  <c r="W93" i="24"/>
  <c r="V93" i="24"/>
  <c r="Y92" i="24"/>
  <c r="X92" i="24"/>
  <c r="W92" i="24"/>
  <c r="V92" i="24"/>
  <c r="Y91" i="24"/>
  <c r="AC91" i="24" s="1"/>
  <c r="AG91" i="24" s="1"/>
  <c r="X91" i="24"/>
  <c r="AB91" i="24" s="1"/>
  <c r="AF91" i="24" s="1"/>
  <c r="W91" i="24"/>
  <c r="AA91" i="24" s="1"/>
  <c r="AE91" i="24" s="1"/>
  <c r="V91" i="24"/>
  <c r="Z91" i="24" s="1"/>
  <c r="D91" i="24"/>
  <c r="Y90" i="24"/>
  <c r="X90" i="24"/>
  <c r="W90" i="24"/>
  <c r="V90" i="24"/>
  <c r="Y89" i="24"/>
  <c r="X89" i="24"/>
  <c r="W89" i="24"/>
  <c r="V89" i="24"/>
  <c r="Y88" i="24"/>
  <c r="X88" i="24"/>
  <c r="W88" i="24"/>
  <c r="V88" i="24"/>
  <c r="Y87" i="24"/>
  <c r="AC87" i="24" s="1"/>
  <c r="AG87" i="24" s="1"/>
  <c r="X87" i="24"/>
  <c r="AB87" i="24" s="1"/>
  <c r="AF87" i="24" s="1"/>
  <c r="W87" i="24"/>
  <c r="AA87" i="24" s="1"/>
  <c r="AE87" i="24" s="1"/>
  <c r="V87" i="24"/>
  <c r="Z87" i="24" s="1"/>
  <c r="D87" i="24"/>
  <c r="Y86" i="24"/>
  <c r="X86" i="24"/>
  <c r="W86" i="24"/>
  <c r="V86" i="24"/>
  <c r="Y85" i="24"/>
  <c r="X85" i="24"/>
  <c r="W85" i="24"/>
  <c r="V85" i="24"/>
  <c r="Y84" i="24"/>
  <c r="X84" i="24"/>
  <c r="W84" i="24"/>
  <c r="V84" i="24"/>
  <c r="Y83" i="24"/>
  <c r="X83" i="24"/>
  <c r="W83" i="24"/>
  <c r="V83" i="24"/>
  <c r="Y82" i="24"/>
  <c r="AC82" i="24" s="1"/>
  <c r="AG82" i="24" s="1"/>
  <c r="X82" i="24"/>
  <c r="AB82" i="24" s="1"/>
  <c r="AF82" i="24" s="1"/>
  <c r="W82" i="24"/>
  <c r="AA82" i="24" s="1"/>
  <c r="AE82" i="24" s="1"/>
  <c r="V82" i="24"/>
  <c r="Z82" i="24" s="1"/>
  <c r="D82" i="24"/>
  <c r="Y81" i="24"/>
  <c r="X81" i="24"/>
  <c r="W81" i="24"/>
  <c r="V81" i="24"/>
  <c r="Y80" i="24"/>
  <c r="X80" i="24"/>
  <c r="W80" i="24"/>
  <c r="V80" i="24"/>
  <c r="Y79" i="24"/>
  <c r="X79" i="24"/>
  <c r="W79" i="24"/>
  <c r="V79" i="24"/>
  <c r="Y78" i="24"/>
  <c r="X78" i="24"/>
  <c r="W78" i="24"/>
  <c r="V78" i="24"/>
  <c r="Y77" i="24"/>
  <c r="X77" i="24"/>
  <c r="W77" i="24"/>
  <c r="V77" i="24"/>
  <c r="Y76" i="24"/>
  <c r="AC76" i="24" s="1"/>
  <c r="AG76" i="24" s="1"/>
  <c r="X76" i="24"/>
  <c r="AB76" i="24" s="1"/>
  <c r="AF76" i="24" s="1"/>
  <c r="W76" i="24"/>
  <c r="AA76" i="24" s="1"/>
  <c r="AE76" i="24" s="1"/>
  <c r="V76" i="24"/>
  <c r="Z76" i="24" s="1"/>
  <c r="D76" i="24"/>
  <c r="Y75" i="24"/>
  <c r="X75" i="24"/>
  <c r="W75" i="24"/>
  <c r="V75" i="24"/>
  <c r="Y74" i="24"/>
  <c r="X74" i="24"/>
  <c r="W74" i="24"/>
  <c r="V74" i="24"/>
  <c r="Y73" i="24"/>
  <c r="X73" i="24"/>
  <c r="W73" i="24"/>
  <c r="V73" i="24"/>
  <c r="Y72" i="24"/>
  <c r="AC72" i="24" s="1"/>
  <c r="AG72" i="24" s="1"/>
  <c r="X72" i="24"/>
  <c r="AB72" i="24" s="1"/>
  <c r="AF72" i="24" s="1"/>
  <c r="W72" i="24"/>
  <c r="AA72" i="24" s="1"/>
  <c r="AE72" i="24" s="1"/>
  <c r="V72" i="24"/>
  <c r="Z72" i="24" s="1"/>
  <c r="D72" i="24"/>
  <c r="Y71" i="24"/>
  <c r="X71" i="24"/>
  <c r="W71" i="24"/>
  <c r="V71" i="24"/>
  <c r="Y70" i="24"/>
  <c r="X70" i="24"/>
  <c r="W70" i="24"/>
  <c r="V70" i="24"/>
  <c r="Y69" i="24"/>
  <c r="X69" i="24"/>
  <c r="W69" i="24"/>
  <c r="V69" i="24"/>
  <c r="Y68" i="24"/>
  <c r="X68" i="24"/>
  <c r="W68" i="24"/>
  <c r="V68" i="24"/>
  <c r="Y67" i="24"/>
  <c r="X67" i="24"/>
  <c r="W67" i="24"/>
  <c r="V67" i="24"/>
  <c r="Y66" i="24"/>
  <c r="X66" i="24"/>
  <c r="W66" i="24"/>
  <c r="V66" i="24"/>
  <c r="Y65" i="24"/>
  <c r="X65" i="24"/>
  <c r="W65" i="24"/>
  <c r="V65" i="24"/>
  <c r="Y64" i="24"/>
  <c r="X64" i="24"/>
  <c r="W64" i="24"/>
  <c r="V64" i="24"/>
  <c r="Y63" i="24"/>
  <c r="X63" i="24"/>
  <c r="W63" i="24"/>
  <c r="V63" i="24"/>
  <c r="Y62" i="24"/>
  <c r="AC62" i="24" s="1"/>
  <c r="AG62" i="24" s="1"/>
  <c r="X62" i="24"/>
  <c r="AB62" i="24" s="1"/>
  <c r="AF62" i="24" s="1"/>
  <c r="W62" i="24"/>
  <c r="AA62" i="24" s="1"/>
  <c r="AE62" i="24" s="1"/>
  <c r="V62" i="24"/>
  <c r="Z62" i="24" s="1"/>
  <c r="D62" i="24"/>
  <c r="Y61" i="24"/>
  <c r="X61" i="24"/>
  <c r="W61" i="24"/>
  <c r="V61" i="24"/>
  <c r="Y60" i="24"/>
  <c r="X60" i="24"/>
  <c r="W60" i="24"/>
  <c r="V60" i="24"/>
  <c r="Y59" i="24"/>
  <c r="X59" i="24"/>
  <c r="W59" i="24"/>
  <c r="V59" i="24"/>
  <c r="Y58" i="24"/>
  <c r="X58" i="24"/>
  <c r="W58" i="24"/>
  <c r="V58" i="24"/>
  <c r="Y57" i="24"/>
  <c r="X57" i="24"/>
  <c r="W57" i="24"/>
  <c r="V57" i="24"/>
  <c r="Y56" i="24"/>
  <c r="AC56" i="24" s="1"/>
  <c r="AG56" i="24" s="1"/>
  <c r="X56" i="24"/>
  <c r="AB56" i="24" s="1"/>
  <c r="AF56" i="24" s="1"/>
  <c r="W56" i="24"/>
  <c r="AA56" i="24" s="1"/>
  <c r="AE56" i="24" s="1"/>
  <c r="V56" i="24"/>
  <c r="Z56" i="24" s="1"/>
  <c r="D56" i="24"/>
  <c r="Y55" i="24"/>
  <c r="X55" i="24"/>
  <c r="W55" i="24"/>
  <c r="V55" i="24"/>
  <c r="Y54" i="24"/>
  <c r="X54" i="24"/>
  <c r="W54" i="24"/>
  <c r="V54" i="24"/>
  <c r="Y53" i="24"/>
  <c r="X53" i="24"/>
  <c r="W53" i="24"/>
  <c r="V53" i="24"/>
  <c r="Y52" i="24"/>
  <c r="X52" i="24"/>
  <c r="W52" i="24"/>
  <c r="V52" i="24"/>
  <c r="Y51" i="24"/>
  <c r="X51" i="24"/>
  <c r="W51" i="24"/>
  <c r="V51" i="24"/>
  <c r="Y50" i="24"/>
  <c r="AC50" i="24" s="1"/>
  <c r="AG50" i="24" s="1"/>
  <c r="X50" i="24"/>
  <c r="AB50" i="24" s="1"/>
  <c r="AF50" i="24" s="1"/>
  <c r="W50" i="24"/>
  <c r="AA50" i="24" s="1"/>
  <c r="AE50" i="24" s="1"/>
  <c r="V50" i="24"/>
  <c r="Z50" i="24" s="1"/>
  <c r="D50" i="24"/>
  <c r="Y49" i="24"/>
  <c r="X49" i="24"/>
  <c r="W49" i="24"/>
  <c r="V49" i="24"/>
  <c r="Y48" i="24"/>
  <c r="X48" i="24"/>
  <c r="W48" i="24"/>
  <c r="V48" i="24"/>
  <c r="Y47" i="24"/>
  <c r="X47" i="24"/>
  <c r="W47" i="24"/>
  <c r="V47" i="24"/>
  <c r="Y46" i="24"/>
  <c r="X46" i="24"/>
  <c r="W46" i="24"/>
  <c r="V46" i="24"/>
  <c r="Y45" i="24"/>
  <c r="X45" i="24"/>
  <c r="W45" i="24"/>
  <c r="V45" i="24"/>
  <c r="Y44" i="24"/>
  <c r="X44" i="24"/>
  <c r="W44" i="24"/>
  <c r="V44" i="24"/>
  <c r="Y43" i="24"/>
  <c r="X43" i="24"/>
  <c r="W43" i="24"/>
  <c r="V43" i="24"/>
  <c r="Y42" i="24"/>
  <c r="AC42" i="24" s="1"/>
  <c r="AG42" i="24" s="1"/>
  <c r="X42" i="24"/>
  <c r="AB42" i="24" s="1"/>
  <c r="AF42" i="24" s="1"/>
  <c r="W42" i="24"/>
  <c r="AA42" i="24" s="1"/>
  <c r="AE42" i="24" s="1"/>
  <c r="V42" i="24"/>
  <c r="Z42" i="24" s="1"/>
  <c r="D42" i="24"/>
  <c r="Y41" i="24"/>
  <c r="X41" i="24"/>
  <c r="W41" i="24"/>
  <c r="V41" i="24"/>
  <c r="Y40" i="24"/>
  <c r="X40" i="24"/>
  <c r="W40" i="24"/>
  <c r="V40" i="24"/>
  <c r="Y39" i="24"/>
  <c r="X39" i="24"/>
  <c r="W39" i="24"/>
  <c r="V39" i="24"/>
  <c r="Y38" i="24"/>
  <c r="X38" i="24"/>
  <c r="W38" i="24"/>
  <c r="V38" i="24"/>
  <c r="Y37" i="24"/>
  <c r="X37" i="24"/>
  <c r="W37" i="24"/>
  <c r="V37" i="24"/>
  <c r="Y36" i="24"/>
  <c r="X36" i="24"/>
  <c r="W36" i="24"/>
  <c r="V36" i="24"/>
  <c r="Y35" i="24"/>
  <c r="X35" i="24"/>
  <c r="W35" i="24"/>
  <c r="V35" i="24"/>
  <c r="Y34" i="24"/>
  <c r="AC34" i="24" s="1"/>
  <c r="AG34" i="24" s="1"/>
  <c r="X34" i="24"/>
  <c r="AB34" i="24" s="1"/>
  <c r="AF34" i="24" s="1"/>
  <c r="W34" i="24"/>
  <c r="AA34" i="24" s="1"/>
  <c r="AE34" i="24" s="1"/>
  <c r="V34" i="24"/>
  <c r="Z34" i="24" s="1"/>
  <c r="D34" i="24"/>
  <c r="Y33" i="24"/>
  <c r="X33" i="24"/>
  <c r="W33" i="24"/>
  <c r="V33" i="24"/>
  <c r="Y32" i="24"/>
  <c r="X32" i="24"/>
  <c r="W32" i="24"/>
  <c r="V32" i="24"/>
  <c r="Y31" i="24"/>
  <c r="X31" i="24"/>
  <c r="W31" i="24"/>
  <c r="V31" i="24"/>
  <c r="Y30" i="24"/>
  <c r="X30" i="24"/>
  <c r="W30" i="24"/>
  <c r="V30" i="24"/>
  <c r="Y29" i="24"/>
  <c r="X29" i="24"/>
  <c r="W29" i="24"/>
  <c r="V29" i="24"/>
  <c r="Y28" i="24"/>
  <c r="X28" i="24"/>
  <c r="W28" i="24"/>
  <c r="V28" i="24"/>
  <c r="Y27" i="24"/>
  <c r="AC27" i="24" s="1"/>
  <c r="AG27" i="24" s="1"/>
  <c r="X27" i="24"/>
  <c r="AB27" i="24" s="1"/>
  <c r="AF27" i="24" s="1"/>
  <c r="W27" i="24"/>
  <c r="AA27" i="24" s="1"/>
  <c r="AE27" i="24" s="1"/>
  <c r="V27" i="24"/>
  <c r="Z27" i="24" s="1"/>
  <c r="D27" i="24"/>
  <c r="Y26" i="24"/>
  <c r="X26" i="24"/>
  <c r="W26" i="24"/>
  <c r="V26" i="24"/>
  <c r="Y25" i="24"/>
  <c r="X25" i="24"/>
  <c r="W25" i="24"/>
  <c r="V25" i="24"/>
  <c r="Y24" i="24"/>
  <c r="X24" i="24"/>
  <c r="W24" i="24"/>
  <c r="V24" i="24"/>
  <c r="Y23" i="24"/>
  <c r="X23" i="24"/>
  <c r="W23" i="24"/>
  <c r="V23" i="24"/>
  <c r="Y22" i="24"/>
  <c r="AC22" i="24" s="1"/>
  <c r="AG22" i="24" s="1"/>
  <c r="X22" i="24"/>
  <c r="AB22" i="24" s="1"/>
  <c r="AF22" i="24" s="1"/>
  <c r="W22" i="24"/>
  <c r="AA22" i="24" s="1"/>
  <c r="AE22" i="24" s="1"/>
  <c r="V22" i="24"/>
  <c r="Z22" i="24" s="1"/>
  <c r="D22" i="24"/>
  <c r="Y21" i="24"/>
  <c r="X21" i="24"/>
  <c r="W21" i="24"/>
  <c r="V21" i="24"/>
  <c r="Y20" i="24"/>
  <c r="X20" i="24"/>
  <c r="W20" i="24"/>
  <c r="V20" i="24"/>
  <c r="Y19" i="24"/>
  <c r="X19" i="24"/>
  <c r="W19" i="24"/>
  <c r="V19" i="24"/>
  <c r="Y18" i="24"/>
  <c r="AC18" i="24" s="1"/>
  <c r="AG18" i="24" s="1"/>
  <c r="X18" i="24"/>
  <c r="AB18" i="24" s="1"/>
  <c r="AF18" i="24" s="1"/>
  <c r="W18" i="24"/>
  <c r="AA18" i="24" s="1"/>
  <c r="AE18" i="24" s="1"/>
  <c r="V18" i="24"/>
  <c r="Z18" i="24" s="1"/>
  <c r="D18" i="24"/>
  <c r="Y17" i="24"/>
  <c r="X17" i="24"/>
  <c r="W17" i="24"/>
  <c r="V17" i="24"/>
  <c r="Y16" i="24"/>
  <c r="X16" i="24"/>
  <c r="W16" i="24"/>
  <c r="V16" i="24"/>
  <c r="Y15" i="24"/>
  <c r="X15" i="24"/>
  <c r="W15" i="24"/>
  <c r="V15" i="24"/>
  <c r="Y14" i="24"/>
  <c r="X14" i="24"/>
  <c r="W14" i="24"/>
  <c r="V14" i="24"/>
  <c r="Y13" i="24"/>
  <c r="X13" i="24"/>
  <c r="W13" i="24"/>
  <c r="V13" i="24"/>
  <c r="Y12" i="24"/>
  <c r="AC12" i="24" s="1"/>
  <c r="AG12" i="24" s="1"/>
  <c r="X12" i="24"/>
  <c r="AB12" i="24" s="1"/>
  <c r="AF12" i="24" s="1"/>
  <c r="W12" i="24"/>
  <c r="AA12" i="24" s="1"/>
  <c r="AE12" i="24" s="1"/>
  <c r="V12" i="24"/>
  <c r="Z12" i="24" s="1"/>
  <c r="D12" i="24"/>
  <c r="AA117" i="24" l="1"/>
  <c r="AE117" i="24" s="1"/>
  <c r="AH12" i="24"/>
  <c r="AI12" i="24" s="1"/>
  <c r="AD12" i="24"/>
  <c r="AJ12" i="24"/>
  <c r="AH18" i="24"/>
  <c r="AI18" i="24" s="1"/>
  <c r="AD18" i="24"/>
  <c r="AH27" i="24"/>
  <c r="AI27" i="24" s="1"/>
  <c r="AD27" i="24"/>
  <c r="AH42" i="24"/>
  <c r="AI42" i="24" s="1"/>
  <c r="AD42" i="24"/>
  <c r="AH56" i="24"/>
  <c r="AI56" i="24" s="1"/>
  <c r="AD56" i="24"/>
  <c r="AH72" i="24"/>
  <c r="AI72" i="24" s="1"/>
  <c r="AJ72" i="24" s="1"/>
  <c r="AD72" i="24"/>
  <c r="AJ18" i="24"/>
  <c r="AH22" i="24"/>
  <c r="AI22" i="24" s="1"/>
  <c r="AJ22" i="24" s="1"/>
  <c r="AD22" i="24"/>
  <c r="AJ27" i="24"/>
  <c r="AH34" i="24"/>
  <c r="AI34" i="24" s="1"/>
  <c r="AJ34" i="24" s="1"/>
  <c r="AD34" i="24"/>
  <c r="AJ42" i="24"/>
  <c r="AH50" i="24"/>
  <c r="AI50" i="24" s="1"/>
  <c r="AJ50" i="24" s="1"/>
  <c r="AD50" i="24"/>
  <c r="AJ56" i="24"/>
  <c r="AH62" i="24"/>
  <c r="AI62" i="24" s="1"/>
  <c r="AJ62" i="24" s="1"/>
  <c r="AD62" i="24"/>
  <c r="AH82" i="24"/>
  <c r="AI82" i="24" s="1"/>
  <c r="AJ82" i="24" s="1"/>
  <c r="AD82" i="24"/>
  <c r="AH91" i="24"/>
  <c r="AI91" i="24" s="1"/>
  <c r="AJ91" i="24" s="1"/>
  <c r="AD91" i="24"/>
  <c r="AH105" i="24"/>
  <c r="AI105" i="24" s="1"/>
  <c r="AD105" i="24"/>
  <c r="AH110" i="24"/>
  <c r="AI110" i="24" s="1"/>
  <c r="AD110" i="24"/>
  <c r="AH117" i="24"/>
  <c r="AI117" i="24" s="1"/>
  <c r="AD117" i="24"/>
  <c r="AH125" i="24"/>
  <c r="AI125" i="24" s="1"/>
  <c r="AD125" i="24"/>
  <c r="AH135" i="24"/>
  <c r="AI135" i="24" s="1"/>
  <c r="AD135" i="24"/>
  <c r="AH76" i="24"/>
  <c r="AI76" i="24" s="1"/>
  <c r="AJ76" i="24" s="1"/>
  <c r="AD76" i="24"/>
  <c r="AH87" i="24"/>
  <c r="AI87" i="24" s="1"/>
  <c r="AJ87" i="24" s="1"/>
  <c r="AD87" i="24"/>
  <c r="AH103" i="24"/>
  <c r="AI103" i="24" s="1"/>
  <c r="AJ103" i="24" s="1"/>
  <c r="AD103" i="24"/>
  <c r="AJ105" i="24"/>
  <c r="AH107" i="24"/>
  <c r="AI107" i="24" s="1"/>
  <c r="AJ107" i="24" s="1"/>
  <c r="AD107" i="24"/>
  <c r="AJ110" i="24"/>
  <c r="AH112" i="24"/>
  <c r="AI112" i="24" s="1"/>
  <c r="AJ112" i="24" s="1"/>
  <c r="AD112" i="24"/>
  <c r="AJ117" i="24"/>
  <c r="AH120" i="24"/>
  <c r="AI120" i="24" s="1"/>
  <c r="AJ120" i="24" s="1"/>
  <c r="AD120" i="24"/>
  <c r="AJ125" i="24"/>
  <c r="AH130" i="24"/>
  <c r="AI130" i="24" s="1"/>
  <c r="AJ130" i="24" s="1"/>
  <c r="AD130" i="24"/>
  <c r="AJ135" i="24"/>
  <c r="V12" i="5" l="1"/>
  <c r="AH30" i="5"/>
  <c r="AG30" i="5"/>
  <c r="AF30" i="5"/>
  <c r="AE30" i="5"/>
  <c r="AD30" i="5"/>
  <c r="AI30" i="5" s="1"/>
  <c r="AH26" i="5"/>
  <c r="AG26" i="5"/>
  <c r="AF26" i="5"/>
  <c r="AE26" i="5"/>
  <c r="AD26" i="5"/>
  <c r="AI26" i="5" s="1"/>
  <c r="Y31" i="5"/>
  <c r="X31" i="5"/>
  <c r="W31" i="5"/>
  <c r="V31" i="5"/>
  <c r="Y30" i="5"/>
  <c r="X30" i="5"/>
  <c r="W30" i="5"/>
  <c r="V30" i="5"/>
  <c r="Y29" i="5"/>
  <c r="X29" i="5"/>
  <c r="W29" i="5"/>
  <c r="V29" i="5"/>
  <c r="Y28" i="5"/>
  <c r="AC28" i="5" s="1"/>
  <c r="AG28" i="5" s="1"/>
  <c r="X28" i="5"/>
  <c r="AB28" i="5" s="1"/>
  <c r="AF28" i="5" s="1"/>
  <c r="W28" i="5"/>
  <c r="AA28" i="5" s="1"/>
  <c r="AE28" i="5" s="1"/>
  <c r="V28" i="5"/>
  <c r="Z28" i="5" s="1"/>
  <c r="Y27" i="5"/>
  <c r="X27" i="5"/>
  <c r="W27" i="5"/>
  <c r="V27" i="5"/>
  <c r="Y26" i="5"/>
  <c r="X26" i="5"/>
  <c r="W26" i="5"/>
  <c r="V26" i="5"/>
  <c r="Y25" i="5"/>
  <c r="X25" i="5"/>
  <c r="W25" i="5"/>
  <c r="V25" i="5"/>
  <c r="Y24" i="5"/>
  <c r="AC24" i="5" s="1"/>
  <c r="AG24" i="5" s="1"/>
  <c r="X24" i="5"/>
  <c r="AB24" i="5" s="1"/>
  <c r="AF24" i="5" s="1"/>
  <c r="W24" i="5"/>
  <c r="AA24" i="5" s="1"/>
  <c r="AE24" i="5" s="1"/>
  <c r="V24" i="5"/>
  <c r="Z24" i="5" s="1"/>
  <c r="AH24" i="5" s="1"/>
  <c r="AI24" i="5" s="1"/>
  <c r="AJ24" i="5" s="1"/>
  <c r="D28" i="5"/>
  <c r="D24" i="5"/>
  <c r="AH28" i="5" l="1"/>
  <c r="AI28" i="5" s="1"/>
  <c r="AJ28" i="5" s="1"/>
  <c r="AD28" i="5"/>
  <c r="AD24" i="5"/>
  <c r="D32" i="7"/>
  <c r="D52" i="7" l="1"/>
  <c r="D63" i="20" l="1"/>
  <c r="D59" i="20"/>
  <c r="D49" i="22" l="1"/>
  <c r="D217" i="11" l="1"/>
  <c r="D219" i="11"/>
  <c r="D224" i="11"/>
  <c r="D226" i="11"/>
  <c r="D197" i="11"/>
  <c r="D152" i="11"/>
  <c r="D132" i="11"/>
  <c r="D128" i="11"/>
  <c r="D114" i="11"/>
  <c r="D106" i="11"/>
  <c r="D56" i="11"/>
  <c r="D94" i="11"/>
  <c r="D88" i="11"/>
  <c r="D189" i="11"/>
  <c r="D193" i="11"/>
  <c r="D221" i="11"/>
  <c r="D229" i="11"/>
  <c r="D82" i="11"/>
  <c r="D74" i="11"/>
  <c r="D52" i="11"/>
  <c r="D36" i="11"/>
  <c r="D148" i="11"/>
  <c r="D102" i="11"/>
  <c r="D64" i="11"/>
  <c r="D44" i="11"/>
  <c r="D31" i="11"/>
  <c r="D23" i="11"/>
  <c r="D16" i="11"/>
  <c r="D185" i="11"/>
  <c r="D177" i="11"/>
  <c r="D172" i="11"/>
  <c r="D144" i="11"/>
  <c r="D124" i="11"/>
  <c r="D112" i="11"/>
  <c r="D96" i="11"/>
  <c r="D70" i="11"/>
  <c r="D48" i="11"/>
  <c r="D19" i="11"/>
  <c r="D14" i="11"/>
  <c r="D12" i="11"/>
  <c r="D234" i="11" s="1"/>
  <c r="D20" i="5" l="1"/>
  <c r="D14" i="5"/>
  <c r="D12" i="5"/>
  <c r="D18" i="4"/>
  <c r="D12" i="4"/>
  <c r="D53" i="20"/>
  <c r="D50" i="20"/>
  <c r="D42" i="20"/>
  <c r="D34" i="20"/>
  <c r="D27" i="20"/>
  <c r="D22" i="20"/>
  <c r="D12" i="20"/>
  <c r="D31" i="15"/>
  <c r="D27" i="15"/>
  <c r="D23" i="15"/>
  <c r="D20" i="15"/>
  <c r="D17" i="15"/>
  <c r="D12" i="15"/>
  <c r="D392" i="23"/>
  <c r="D372" i="23"/>
  <c r="D352" i="23"/>
  <c r="D312" i="23"/>
  <c r="D292" i="23"/>
  <c r="D252" i="23"/>
  <c r="D212" i="23"/>
  <c r="D192" i="23"/>
  <c r="D172" i="23"/>
  <c r="D132" i="23"/>
  <c r="D52" i="23"/>
  <c r="D332" i="23"/>
  <c r="D272" i="23"/>
  <c r="D232" i="23"/>
  <c r="D152" i="23"/>
  <c r="D112" i="23"/>
  <c r="D92" i="23"/>
  <c r="D72" i="23"/>
  <c r="D32" i="23"/>
  <c r="D12" i="23"/>
  <c r="D131" i="21"/>
  <c r="D129" i="21"/>
  <c r="D127" i="21"/>
  <c r="D115" i="21"/>
  <c r="D113" i="21"/>
  <c r="D107" i="21"/>
  <c r="D92" i="21"/>
  <c r="D66" i="21"/>
  <c r="D64" i="21"/>
  <c r="D48" i="21"/>
  <c r="D21" i="21"/>
  <c r="D125" i="21"/>
  <c r="D109" i="21"/>
  <c r="D103" i="21"/>
  <c r="D97" i="21"/>
  <c r="D80" i="21"/>
  <c r="D74" i="21"/>
  <c r="D61" i="21"/>
  <c r="D53" i="21"/>
  <c r="D40" i="21"/>
  <c r="D28" i="21"/>
  <c r="D12" i="21"/>
  <c r="D83" i="22"/>
  <c r="D81" i="22"/>
  <c r="D73" i="22"/>
  <c r="D69" i="22"/>
  <c r="D65" i="22"/>
  <c r="D63" i="22"/>
  <c r="D61" i="22"/>
  <c r="D55" i="22"/>
  <c r="D36" i="22"/>
  <c r="D21" i="22"/>
  <c r="D41" i="22"/>
  <c r="D28" i="22"/>
  <c r="D12" i="22"/>
  <c r="D21" i="16"/>
  <c r="D15" i="16"/>
  <c r="D12" i="16"/>
  <c r="D160" i="9"/>
  <c r="D155" i="9"/>
  <c r="D153" i="9"/>
  <c r="D151" i="9"/>
  <c r="D133" i="9"/>
  <c r="D129" i="9"/>
  <c r="D112" i="9"/>
  <c r="D110" i="9"/>
  <c r="D83" i="9"/>
  <c r="D79" i="9"/>
  <c r="D71" i="9"/>
  <c r="D63" i="9"/>
  <c r="D49" i="9"/>
  <c r="D44" i="9"/>
  <c r="D164" i="9"/>
  <c r="D139" i="9"/>
  <c r="D135" i="9"/>
  <c r="D115" i="9"/>
  <c r="D107" i="9"/>
  <c r="D101" i="9"/>
  <c r="D89" i="9"/>
  <c r="D51" i="9"/>
  <c r="D24" i="9"/>
  <c r="D12" i="9"/>
  <c r="D37" i="8"/>
  <c r="D35" i="8"/>
  <c r="D33" i="8"/>
  <c r="D28" i="8"/>
  <c r="D24" i="8"/>
  <c r="D20" i="8"/>
  <c r="D17" i="8"/>
  <c r="D12" i="8"/>
  <c r="D32" i="19"/>
  <c r="D28" i="19"/>
  <c r="D25" i="19"/>
  <c r="D22" i="19"/>
  <c r="D14" i="19"/>
  <c r="D12" i="19"/>
  <c r="D149" i="18"/>
  <c r="D121" i="18"/>
  <c r="D97" i="18"/>
  <c r="D93" i="18"/>
  <c r="D89" i="18"/>
  <c r="D85" i="18"/>
  <c r="D79" i="18"/>
  <c r="D71" i="18"/>
  <c r="D65" i="18"/>
  <c r="D57" i="18"/>
  <c r="D43" i="18"/>
  <c r="D35" i="18"/>
  <c r="D28" i="18"/>
  <c r="D157" i="18"/>
  <c r="D139" i="18"/>
  <c r="D129" i="18"/>
  <c r="D109" i="18"/>
  <c r="D101" i="18"/>
  <c r="D18" i="18"/>
  <c r="D49" i="18"/>
  <c r="D12" i="18"/>
  <c r="D352" i="7"/>
  <c r="D332" i="7"/>
  <c r="D312" i="7"/>
  <c r="D92" i="7"/>
  <c r="D372" i="7"/>
  <c r="D292" i="7"/>
  <c r="D232" i="7"/>
  <c r="D212" i="7"/>
  <c r="D172" i="7"/>
  <c r="D152" i="7"/>
  <c r="D112" i="7"/>
  <c r="D72" i="7"/>
  <c r="D272" i="7"/>
  <c r="D252" i="7"/>
  <c r="D192" i="7"/>
  <c r="D132" i="7"/>
  <c r="D12" i="7"/>
  <c r="D38" i="6"/>
  <c r="D36" i="6"/>
  <c r="D29" i="6"/>
  <c r="D27" i="6"/>
  <c r="D23" i="6"/>
  <c r="D20" i="6"/>
  <c r="D12" i="6"/>
  <c r="Y411" i="23"/>
  <c r="X411" i="23"/>
  <c r="W411" i="23"/>
  <c r="V411" i="23"/>
  <c r="Y410" i="23"/>
  <c r="X410" i="23"/>
  <c r="W410" i="23"/>
  <c r="V410" i="23"/>
  <c r="Y409" i="23"/>
  <c r="X409" i="23"/>
  <c r="W409" i="23"/>
  <c r="V409" i="23"/>
  <c r="Y408" i="23"/>
  <c r="X408" i="23"/>
  <c r="W408" i="23"/>
  <c r="V408" i="23"/>
  <c r="Y407" i="23"/>
  <c r="X407" i="23"/>
  <c r="W407" i="23"/>
  <c r="V407" i="23"/>
  <c r="Y406" i="23"/>
  <c r="X406" i="23"/>
  <c r="W406" i="23"/>
  <c r="V406" i="23"/>
  <c r="Y405" i="23"/>
  <c r="X405" i="23"/>
  <c r="W405" i="23"/>
  <c r="V405" i="23"/>
  <c r="Y404" i="23"/>
  <c r="X404" i="23"/>
  <c r="W404" i="23"/>
  <c r="V404" i="23"/>
  <c r="Y403" i="23"/>
  <c r="X403" i="23"/>
  <c r="W403" i="23"/>
  <c r="V403" i="23"/>
  <c r="Y402" i="23"/>
  <c r="X402" i="23"/>
  <c r="W402" i="23"/>
  <c r="V402" i="23"/>
  <c r="Y401" i="23"/>
  <c r="X401" i="23"/>
  <c r="W401" i="23"/>
  <c r="V401" i="23"/>
  <c r="Y400" i="23"/>
  <c r="X400" i="23"/>
  <c r="W400" i="23"/>
  <c r="V400" i="23"/>
  <c r="Y399" i="23"/>
  <c r="X399" i="23"/>
  <c r="W399" i="23"/>
  <c r="V399" i="23"/>
  <c r="Y398" i="23"/>
  <c r="X398" i="23"/>
  <c r="W398" i="23"/>
  <c r="V398" i="23"/>
  <c r="Y397" i="23"/>
  <c r="X397" i="23"/>
  <c r="W397" i="23"/>
  <c r="V397" i="23"/>
  <c r="Y396" i="23"/>
  <c r="X396" i="23"/>
  <c r="W396" i="23"/>
  <c r="V396" i="23"/>
  <c r="Y395" i="23"/>
  <c r="X395" i="23"/>
  <c r="W395" i="23"/>
  <c r="V395" i="23"/>
  <c r="Y394" i="23"/>
  <c r="X394" i="23"/>
  <c r="W394" i="23"/>
  <c r="V394" i="23"/>
  <c r="Y393" i="23"/>
  <c r="X393" i="23"/>
  <c r="W393" i="23"/>
  <c r="V393" i="23"/>
  <c r="Y392" i="23"/>
  <c r="AC392" i="23" s="1"/>
  <c r="AG392" i="23" s="1"/>
  <c r="X392" i="23"/>
  <c r="AB392" i="23" s="1"/>
  <c r="AF392" i="23" s="1"/>
  <c r="W392" i="23"/>
  <c r="AA392" i="23" s="1"/>
  <c r="AE392" i="23" s="1"/>
  <c r="V392" i="23"/>
  <c r="Z392" i="23" s="1"/>
  <c r="Y391" i="23"/>
  <c r="X391" i="23"/>
  <c r="W391" i="23"/>
  <c r="V391" i="23"/>
  <c r="Y390" i="23"/>
  <c r="X390" i="23"/>
  <c r="W390" i="23"/>
  <c r="V390" i="23"/>
  <c r="Y389" i="23"/>
  <c r="X389" i="23"/>
  <c r="W389" i="23"/>
  <c r="V389" i="23"/>
  <c r="Y388" i="23"/>
  <c r="X388" i="23"/>
  <c r="W388" i="23"/>
  <c r="V388" i="23"/>
  <c r="Y387" i="23"/>
  <c r="X387" i="23"/>
  <c r="W387" i="23"/>
  <c r="V387" i="23"/>
  <c r="Y386" i="23"/>
  <c r="X386" i="23"/>
  <c r="W386" i="23"/>
  <c r="V386" i="23"/>
  <c r="Y385" i="23"/>
  <c r="X385" i="23"/>
  <c r="W385" i="23"/>
  <c r="V385" i="23"/>
  <c r="Y384" i="23"/>
  <c r="X384" i="23"/>
  <c r="W384" i="23"/>
  <c r="V384" i="23"/>
  <c r="Y383" i="23"/>
  <c r="X383" i="23"/>
  <c r="W383" i="23"/>
  <c r="V383" i="23"/>
  <c r="Y382" i="23"/>
  <c r="X382" i="23"/>
  <c r="W382" i="23"/>
  <c r="V382" i="23"/>
  <c r="Y381" i="23"/>
  <c r="X381" i="23"/>
  <c r="W381" i="23"/>
  <c r="V381" i="23"/>
  <c r="Y380" i="23"/>
  <c r="X380" i="23"/>
  <c r="W380" i="23"/>
  <c r="V380" i="23"/>
  <c r="Y379" i="23"/>
  <c r="X379" i="23"/>
  <c r="W379" i="23"/>
  <c r="V379" i="23"/>
  <c r="Y378" i="23"/>
  <c r="X378" i="23"/>
  <c r="W378" i="23"/>
  <c r="V378" i="23"/>
  <c r="Y377" i="23"/>
  <c r="X377" i="23"/>
  <c r="W377" i="23"/>
  <c r="V377" i="23"/>
  <c r="Y376" i="23"/>
  <c r="X376" i="23"/>
  <c r="W376" i="23"/>
  <c r="V376" i="23"/>
  <c r="Y375" i="23"/>
  <c r="X375" i="23"/>
  <c r="W375" i="23"/>
  <c r="V375" i="23"/>
  <c r="Y374" i="23"/>
  <c r="X374" i="23"/>
  <c r="W374" i="23"/>
  <c r="V374" i="23"/>
  <c r="Y373" i="23"/>
  <c r="X373" i="23"/>
  <c r="W373" i="23"/>
  <c r="V373" i="23"/>
  <c r="Y372" i="23"/>
  <c r="AC372" i="23" s="1"/>
  <c r="AG372" i="23" s="1"/>
  <c r="X372" i="23"/>
  <c r="AB372" i="23" s="1"/>
  <c r="AF372" i="23" s="1"/>
  <c r="W372" i="23"/>
  <c r="AA372" i="23" s="1"/>
  <c r="AE372" i="23" s="1"/>
  <c r="V372" i="23"/>
  <c r="Z372" i="23" s="1"/>
  <c r="Y371" i="23"/>
  <c r="X371" i="23"/>
  <c r="W371" i="23"/>
  <c r="V371" i="23"/>
  <c r="Y370" i="23"/>
  <c r="X370" i="23"/>
  <c r="W370" i="23"/>
  <c r="V370" i="23"/>
  <c r="Y369" i="23"/>
  <c r="X369" i="23"/>
  <c r="W369" i="23"/>
  <c r="V369" i="23"/>
  <c r="Y368" i="23"/>
  <c r="X368" i="23"/>
  <c r="W368" i="23"/>
  <c r="V368" i="23"/>
  <c r="Y367" i="23"/>
  <c r="X367" i="23"/>
  <c r="W367" i="23"/>
  <c r="V367" i="23"/>
  <c r="Y366" i="23"/>
  <c r="X366" i="23"/>
  <c r="W366" i="23"/>
  <c r="V366" i="23"/>
  <c r="Y365" i="23"/>
  <c r="X365" i="23"/>
  <c r="W365" i="23"/>
  <c r="V365" i="23"/>
  <c r="Y364" i="23"/>
  <c r="X364" i="23"/>
  <c r="W364" i="23"/>
  <c r="V364" i="23"/>
  <c r="Y363" i="23"/>
  <c r="X363" i="23"/>
  <c r="W363" i="23"/>
  <c r="V363" i="23"/>
  <c r="Y362" i="23"/>
  <c r="X362" i="23"/>
  <c r="W362" i="23"/>
  <c r="V362" i="23"/>
  <c r="Y361" i="23"/>
  <c r="X361" i="23"/>
  <c r="W361" i="23"/>
  <c r="V361" i="23"/>
  <c r="Y360" i="23"/>
  <c r="X360" i="23"/>
  <c r="W360" i="23"/>
  <c r="V360" i="23"/>
  <c r="Y359" i="23"/>
  <c r="X359" i="23"/>
  <c r="W359" i="23"/>
  <c r="V359" i="23"/>
  <c r="Y358" i="23"/>
  <c r="X358" i="23"/>
  <c r="W358" i="23"/>
  <c r="V358" i="23"/>
  <c r="Y357" i="23"/>
  <c r="X357" i="23"/>
  <c r="W357" i="23"/>
  <c r="V357" i="23"/>
  <c r="Y356" i="23"/>
  <c r="X356" i="23"/>
  <c r="W356" i="23"/>
  <c r="V356" i="23"/>
  <c r="Y355" i="23"/>
  <c r="X355" i="23"/>
  <c r="W355" i="23"/>
  <c r="V355" i="23"/>
  <c r="Y354" i="23"/>
  <c r="X354" i="23"/>
  <c r="W354" i="23"/>
  <c r="V354" i="23"/>
  <c r="Y353" i="23"/>
  <c r="X353" i="23"/>
  <c r="W353" i="23"/>
  <c r="V353" i="23"/>
  <c r="Y352" i="23"/>
  <c r="AC352" i="23" s="1"/>
  <c r="AG352" i="23" s="1"/>
  <c r="X352" i="23"/>
  <c r="AB352" i="23" s="1"/>
  <c r="AF352" i="23" s="1"/>
  <c r="W352" i="23"/>
  <c r="AA352" i="23" s="1"/>
  <c r="AE352" i="23" s="1"/>
  <c r="V352" i="23"/>
  <c r="Z352" i="23" s="1"/>
  <c r="AD352" i="23" s="1"/>
  <c r="Y351" i="23"/>
  <c r="X351" i="23"/>
  <c r="W351" i="23"/>
  <c r="V351" i="23"/>
  <c r="Y350" i="23"/>
  <c r="X350" i="23"/>
  <c r="W350" i="23"/>
  <c r="V350" i="23"/>
  <c r="Y349" i="23"/>
  <c r="X349" i="23"/>
  <c r="W349" i="23"/>
  <c r="V349" i="23"/>
  <c r="Y348" i="23"/>
  <c r="X348" i="23"/>
  <c r="W348" i="23"/>
  <c r="V348" i="23"/>
  <c r="Y347" i="23"/>
  <c r="X347" i="23"/>
  <c r="W347" i="23"/>
  <c r="V347" i="23"/>
  <c r="Y346" i="23"/>
  <c r="X346" i="23"/>
  <c r="W346" i="23"/>
  <c r="V346" i="23"/>
  <c r="Y345" i="23"/>
  <c r="X345" i="23"/>
  <c r="W345" i="23"/>
  <c r="V345" i="23"/>
  <c r="Y344" i="23"/>
  <c r="X344" i="23"/>
  <c r="W344" i="23"/>
  <c r="V344" i="23"/>
  <c r="Y343" i="23"/>
  <c r="X343" i="23"/>
  <c r="W343" i="23"/>
  <c r="V343" i="23"/>
  <c r="Y342" i="23"/>
  <c r="X342" i="23"/>
  <c r="W342" i="23"/>
  <c r="V342" i="23"/>
  <c r="Y341" i="23"/>
  <c r="X341" i="23"/>
  <c r="W341" i="23"/>
  <c r="V341" i="23"/>
  <c r="Y340" i="23"/>
  <c r="X340" i="23"/>
  <c r="W340" i="23"/>
  <c r="V340" i="23"/>
  <c r="Y339" i="23"/>
  <c r="X339" i="23"/>
  <c r="W339" i="23"/>
  <c r="V339" i="23"/>
  <c r="Y338" i="23"/>
  <c r="X338" i="23"/>
  <c r="W338" i="23"/>
  <c r="V338" i="23"/>
  <c r="Y337" i="23"/>
  <c r="X337" i="23"/>
  <c r="W337" i="23"/>
  <c r="V337" i="23"/>
  <c r="Y336" i="23"/>
  <c r="X336" i="23"/>
  <c r="W336" i="23"/>
  <c r="V336" i="23"/>
  <c r="Y335" i="23"/>
  <c r="X335" i="23"/>
  <c r="W335" i="23"/>
  <c r="V335" i="23"/>
  <c r="Y334" i="23"/>
  <c r="X334" i="23"/>
  <c r="W334" i="23"/>
  <c r="V334" i="23"/>
  <c r="Y333" i="23"/>
  <c r="X333" i="23"/>
  <c r="W333" i="23"/>
  <c r="V333" i="23"/>
  <c r="Y332" i="23"/>
  <c r="AC332" i="23" s="1"/>
  <c r="AG332" i="23" s="1"/>
  <c r="X332" i="23"/>
  <c r="AB332" i="23" s="1"/>
  <c r="AF332" i="23" s="1"/>
  <c r="W332" i="23"/>
  <c r="AA332" i="23" s="1"/>
  <c r="AE332" i="23" s="1"/>
  <c r="V332" i="23"/>
  <c r="Z332" i="23" s="1"/>
  <c r="Y331" i="23"/>
  <c r="X331" i="23"/>
  <c r="W331" i="23"/>
  <c r="V331" i="23"/>
  <c r="Y330" i="23"/>
  <c r="X330" i="23"/>
  <c r="W330" i="23"/>
  <c r="V330" i="23"/>
  <c r="Y329" i="23"/>
  <c r="X329" i="23"/>
  <c r="W329" i="23"/>
  <c r="V329" i="23"/>
  <c r="Y328" i="23"/>
  <c r="X328" i="23"/>
  <c r="W328" i="23"/>
  <c r="V328" i="23"/>
  <c r="Y327" i="23"/>
  <c r="X327" i="23"/>
  <c r="W327" i="23"/>
  <c r="V327" i="23"/>
  <c r="Y326" i="23"/>
  <c r="X326" i="23"/>
  <c r="W326" i="23"/>
  <c r="V326" i="23"/>
  <c r="Y325" i="23"/>
  <c r="X325" i="23"/>
  <c r="W325" i="23"/>
  <c r="V325" i="23"/>
  <c r="Y324" i="23"/>
  <c r="X324" i="23"/>
  <c r="W324" i="23"/>
  <c r="V324" i="23"/>
  <c r="Y323" i="23"/>
  <c r="X323" i="23"/>
  <c r="W323" i="23"/>
  <c r="V323" i="23"/>
  <c r="Y322" i="23"/>
  <c r="X322" i="23"/>
  <c r="W322" i="23"/>
  <c r="V322" i="23"/>
  <c r="Y321" i="23"/>
  <c r="X321" i="23"/>
  <c r="W321" i="23"/>
  <c r="V321" i="23"/>
  <c r="Y320" i="23"/>
  <c r="X320" i="23"/>
  <c r="W320" i="23"/>
  <c r="V320" i="23"/>
  <c r="Y319" i="23"/>
  <c r="X319" i="23"/>
  <c r="W319" i="23"/>
  <c r="V319" i="23"/>
  <c r="Y318" i="23"/>
  <c r="X318" i="23"/>
  <c r="W318" i="23"/>
  <c r="V318" i="23"/>
  <c r="Y317" i="23"/>
  <c r="X317" i="23"/>
  <c r="W317" i="23"/>
  <c r="V317" i="23"/>
  <c r="Y316" i="23"/>
  <c r="X316" i="23"/>
  <c r="W316" i="23"/>
  <c r="V316" i="23"/>
  <c r="Y315" i="23"/>
  <c r="X315" i="23"/>
  <c r="W315" i="23"/>
  <c r="V315" i="23"/>
  <c r="Y314" i="23"/>
  <c r="X314" i="23"/>
  <c r="W314" i="23"/>
  <c r="V314" i="23"/>
  <c r="Y313" i="23"/>
  <c r="X313" i="23"/>
  <c r="W313" i="23"/>
  <c r="V313" i="23"/>
  <c r="Y312" i="23"/>
  <c r="AC312" i="23" s="1"/>
  <c r="AG312" i="23" s="1"/>
  <c r="X312" i="23"/>
  <c r="AB312" i="23" s="1"/>
  <c r="AF312" i="23" s="1"/>
  <c r="W312" i="23"/>
  <c r="AA312" i="23" s="1"/>
  <c r="AE312" i="23" s="1"/>
  <c r="V312" i="23"/>
  <c r="Z312" i="23" s="1"/>
  <c r="Y311" i="23"/>
  <c r="X311" i="23"/>
  <c r="W311" i="23"/>
  <c r="V311" i="23"/>
  <c r="Y310" i="23"/>
  <c r="X310" i="23"/>
  <c r="W310" i="23"/>
  <c r="V310" i="23"/>
  <c r="Y309" i="23"/>
  <c r="X309" i="23"/>
  <c r="W309" i="23"/>
  <c r="V309" i="23"/>
  <c r="Y308" i="23"/>
  <c r="X308" i="23"/>
  <c r="W308" i="23"/>
  <c r="V308" i="23"/>
  <c r="Y307" i="23"/>
  <c r="X307" i="23"/>
  <c r="W307" i="23"/>
  <c r="V307" i="23"/>
  <c r="Y306" i="23"/>
  <c r="X306" i="23"/>
  <c r="W306" i="23"/>
  <c r="V306" i="23"/>
  <c r="Y305" i="23"/>
  <c r="X305" i="23"/>
  <c r="W305" i="23"/>
  <c r="V305" i="23"/>
  <c r="Y304" i="23"/>
  <c r="X304" i="23"/>
  <c r="W304" i="23"/>
  <c r="V304" i="23"/>
  <c r="Y303" i="23"/>
  <c r="X303" i="23"/>
  <c r="W303" i="23"/>
  <c r="V303" i="23"/>
  <c r="Y302" i="23"/>
  <c r="X302" i="23"/>
  <c r="W302" i="23"/>
  <c r="V302" i="23"/>
  <c r="Y301" i="23"/>
  <c r="X301" i="23"/>
  <c r="W301" i="23"/>
  <c r="V301" i="23"/>
  <c r="Y300" i="23"/>
  <c r="X300" i="23"/>
  <c r="W300" i="23"/>
  <c r="V300" i="23"/>
  <c r="Y299" i="23"/>
  <c r="X299" i="23"/>
  <c r="W299" i="23"/>
  <c r="V299" i="23"/>
  <c r="Y298" i="23"/>
  <c r="X298" i="23"/>
  <c r="W298" i="23"/>
  <c r="V298" i="23"/>
  <c r="Y297" i="23"/>
  <c r="X297" i="23"/>
  <c r="W297" i="23"/>
  <c r="V297" i="23"/>
  <c r="Y296" i="23"/>
  <c r="X296" i="23"/>
  <c r="W296" i="23"/>
  <c r="V296" i="23"/>
  <c r="Y295" i="23"/>
  <c r="X295" i="23"/>
  <c r="W295" i="23"/>
  <c r="V295" i="23"/>
  <c r="Y294" i="23"/>
  <c r="X294" i="23"/>
  <c r="W294" i="23"/>
  <c r="V294" i="23"/>
  <c r="Y293" i="23"/>
  <c r="X293" i="23"/>
  <c r="W293" i="23"/>
  <c r="V293" i="23"/>
  <c r="Y292" i="23"/>
  <c r="AC292" i="23" s="1"/>
  <c r="AG292" i="23" s="1"/>
  <c r="X292" i="23"/>
  <c r="AB292" i="23" s="1"/>
  <c r="AF292" i="23" s="1"/>
  <c r="W292" i="23"/>
  <c r="AA292" i="23" s="1"/>
  <c r="AE292" i="23" s="1"/>
  <c r="V292" i="23"/>
  <c r="Z292" i="23" s="1"/>
  <c r="Y291" i="23"/>
  <c r="X291" i="23"/>
  <c r="W291" i="23"/>
  <c r="V291" i="23"/>
  <c r="Y290" i="23"/>
  <c r="X290" i="23"/>
  <c r="W290" i="23"/>
  <c r="V290" i="23"/>
  <c r="Y289" i="23"/>
  <c r="X289" i="23"/>
  <c r="W289" i="23"/>
  <c r="V289" i="23"/>
  <c r="Y288" i="23"/>
  <c r="X288" i="23"/>
  <c r="W288" i="23"/>
  <c r="V288" i="23"/>
  <c r="Y287" i="23"/>
  <c r="X287" i="23"/>
  <c r="W287" i="23"/>
  <c r="V287" i="23"/>
  <c r="Y286" i="23"/>
  <c r="X286" i="23"/>
  <c r="W286" i="23"/>
  <c r="V286" i="23"/>
  <c r="Y285" i="23"/>
  <c r="X285" i="23"/>
  <c r="W285" i="23"/>
  <c r="V285" i="23"/>
  <c r="Y284" i="23"/>
  <c r="X284" i="23"/>
  <c r="W284" i="23"/>
  <c r="V284" i="23"/>
  <c r="Y283" i="23"/>
  <c r="X283" i="23"/>
  <c r="W283" i="23"/>
  <c r="V283" i="23"/>
  <c r="Y282" i="23"/>
  <c r="X282" i="23"/>
  <c r="W282" i="23"/>
  <c r="V282" i="23"/>
  <c r="Y281" i="23"/>
  <c r="X281" i="23"/>
  <c r="W281" i="23"/>
  <c r="V281" i="23"/>
  <c r="Y280" i="23"/>
  <c r="X280" i="23"/>
  <c r="W280" i="23"/>
  <c r="V280" i="23"/>
  <c r="Y279" i="23"/>
  <c r="X279" i="23"/>
  <c r="W279" i="23"/>
  <c r="V279" i="23"/>
  <c r="Y278" i="23"/>
  <c r="X278" i="23"/>
  <c r="W278" i="23"/>
  <c r="V278" i="23"/>
  <c r="Y277" i="23"/>
  <c r="X277" i="23"/>
  <c r="W277" i="23"/>
  <c r="V277" i="23"/>
  <c r="Y276" i="23"/>
  <c r="X276" i="23"/>
  <c r="W276" i="23"/>
  <c r="V276" i="23"/>
  <c r="Y275" i="23"/>
  <c r="X275" i="23"/>
  <c r="W275" i="23"/>
  <c r="V275" i="23"/>
  <c r="Y274" i="23"/>
  <c r="X274" i="23"/>
  <c r="W274" i="23"/>
  <c r="V274" i="23"/>
  <c r="Y273" i="23"/>
  <c r="X273" i="23"/>
  <c r="W273" i="23"/>
  <c r="V273" i="23"/>
  <c r="Y272" i="23"/>
  <c r="AC272" i="23" s="1"/>
  <c r="AG272" i="23" s="1"/>
  <c r="X272" i="23"/>
  <c r="AB272" i="23" s="1"/>
  <c r="AF272" i="23" s="1"/>
  <c r="W272" i="23"/>
  <c r="AA272" i="23" s="1"/>
  <c r="AE272" i="23" s="1"/>
  <c r="V272" i="23"/>
  <c r="Z272" i="23" s="1"/>
  <c r="Y271" i="23"/>
  <c r="X271" i="23"/>
  <c r="W271" i="23"/>
  <c r="V271" i="23"/>
  <c r="Y270" i="23"/>
  <c r="X270" i="23"/>
  <c r="W270" i="23"/>
  <c r="V270" i="23"/>
  <c r="Y269" i="23"/>
  <c r="X269" i="23"/>
  <c r="W269" i="23"/>
  <c r="V269" i="23"/>
  <c r="Y268" i="23"/>
  <c r="X268" i="23"/>
  <c r="W268" i="23"/>
  <c r="V268" i="23"/>
  <c r="Y267" i="23"/>
  <c r="X267" i="23"/>
  <c r="W267" i="23"/>
  <c r="V267" i="23"/>
  <c r="Y266" i="23"/>
  <c r="X266" i="23"/>
  <c r="W266" i="23"/>
  <c r="V266" i="23"/>
  <c r="Y265" i="23"/>
  <c r="X265" i="23"/>
  <c r="W265" i="23"/>
  <c r="V265" i="23"/>
  <c r="Y264" i="23"/>
  <c r="X264" i="23"/>
  <c r="W264" i="23"/>
  <c r="V264" i="23"/>
  <c r="Y263" i="23"/>
  <c r="X263" i="23"/>
  <c r="W263" i="23"/>
  <c r="V263" i="23"/>
  <c r="Y262" i="23"/>
  <c r="X262" i="23"/>
  <c r="W262" i="23"/>
  <c r="V262" i="23"/>
  <c r="Y261" i="23"/>
  <c r="X261" i="23"/>
  <c r="W261" i="23"/>
  <c r="V261" i="23"/>
  <c r="Y260" i="23"/>
  <c r="X260" i="23"/>
  <c r="W260" i="23"/>
  <c r="V260" i="23"/>
  <c r="Y259" i="23"/>
  <c r="X259" i="23"/>
  <c r="W259" i="23"/>
  <c r="V259" i="23"/>
  <c r="Y258" i="23"/>
  <c r="X258" i="23"/>
  <c r="W258" i="23"/>
  <c r="V258" i="23"/>
  <c r="Y257" i="23"/>
  <c r="X257" i="23"/>
  <c r="W257" i="23"/>
  <c r="V257" i="23"/>
  <c r="Y256" i="23"/>
  <c r="X256" i="23"/>
  <c r="W256" i="23"/>
  <c r="V256" i="23"/>
  <c r="Y255" i="23"/>
  <c r="X255" i="23"/>
  <c r="W255" i="23"/>
  <c r="V255" i="23"/>
  <c r="Y254" i="23"/>
  <c r="X254" i="23"/>
  <c r="W254" i="23"/>
  <c r="V254" i="23"/>
  <c r="Y253" i="23"/>
  <c r="X253" i="23"/>
  <c r="W253" i="23"/>
  <c r="V253" i="23"/>
  <c r="Y252" i="23"/>
  <c r="AC252" i="23" s="1"/>
  <c r="AG252" i="23" s="1"/>
  <c r="X252" i="23"/>
  <c r="AB252" i="23" s="1"/>
  <c r="AF252" i="23" s="1"/>
  <c r="W252" i="23"/>
  <c r="AA252" i="23" s="1"/>
  <c r="AE252" i="23" s="1"/>
  <c r="V252" i="23"/>
  <c r="Z252" i="23" s="1"/>
  <c r="Y251" i="23"/>
  <c r="X251" i="23"/>
  <c r="W251" i="23"/>
  <c r="V251" i="23"/>
  <c r="Y250" i="23"/>
  <c r="X250" i="23"/>
  <c r="W250" i="23"/>
  <c r="V250" i="23"/>
  <c r="Y249" i="23"/>
  <c r="X249" i="23"/>
  <c r="W249" i="23"/>
  <c r="V249" i="23"/>
  <c r="Y248" i="23"/>
  <c r="X248" i="23"/>
  <c r="W248" i="23"/>
  <c r="V248" i="23"/>
  <c r="Y247" i="23"/>
  <c r="X247" i="23"/>
  <c r="W247" i="23"/>
  <c r="V247" i="23"/>
  <c r="Y246" i="23"/>
  <c r="X246" i="23"/>
  <c r="W246" i="23"/>
  <c r="V246" i="23"/>
  <c r="Y245" i="23"/>
  <c r="X245" i="23"/>
  <c r="W245" i="23"/>
  <c r="V245" i="23"/>
  <c r="Y244" i="23"/>
  <c r="X244" i="23"/>
  <c r="W244" i="23"/>
  <c r="V244" i="23"/>
  <c r="Y243" i="23"/>
  <c r="X243" i="23"/>
  <c r="W243" i="23"/>
  <c r="V243" i="23"/>
  <c r="Y242" i="23"/>
  <c r="X242" i="23"/>
  <c r="W242" i="23"/>
  <c r="V242" i="23"/>
  <c r="Y241" i="23"/>
  <c r="X241" i="23"/>
  <c r="W241" i="23"/>
  <c r="V241" i="23"/>
  <c r="Y240" i="23"/>
  <c r="X240" i="23"/>
  <c r="W240" i="23"/>
  <c r="V240" i="23"/>
  <c r="Y239" i="23"/>
  <c r="X239" i="23"/>
  <c r="W239" i="23"/>
  <c r="V239" i="23"/>
  <c r="Y238" i="23"/>
  <c r="X238" i="23"/>
  <c r="W238" i="23"/>
  <c r="V238" i="23"/>
  <c r="Y237" i="23"/>
  <c r="X237" i="23"/>
  <c r="W237" i="23"/>
  <c r="V237" i="23"/>
  <c r="Y236" i="23"/>
  <c r="X236" i="23"/>
  <c r="W236" i="23"/>
  <c r="V236" i="23"/>
  <c r="Y235" i="23"/>
  <c r="X235" i="23"/>
  <c r="W235" i="23"/>
  <c r="V235" i="23"/>
  <c r="Y234" i="23"/>
  <c r="X234" i="23"/>
  <c r="W234" i="23"/>
  <c r="V234" i="23"/>
  <c r="Y233" i="23"/>
  <c r="X233" i="23"/>
  <c r="W233" i="23"/>
  <c r="V233" i="23"/>
  <c r="Y232" i="23"/>
  <c r="AC232" i="23" s="1"/>
  <c r="AG232" i="23" s="1"/>
  <c r="X232" i="23"/>
  <c r="AB232" i="23" s="1"/>
  <c r="AF232" i="23" s="1"/>
  <c r="W232" i="23"/>
  <c r="AA232" i="23" s="1"/>
  <c r="AE232" i="23" s="1"/>
  <c r="V232" i="23"/>
  <c r="Z232" i="23" s="1"/>
  <c r="Y231" i="23"/>
  <c r="X231" i="23"/>
  <c r="W231" i="23"/>
  <c r="V231" i="23"/>
  <c r="Y230" i="23"/>
  <c r="X230" i="23"/>
  <c r="W230" i="23"/>
  <c r="V230" i="23"/>
  <c r="Y229" i="23"/>
  <c r="X229" i="23"/>
  <c r="W229" i="23"/>
  <c r="V229" i="23"/>
  <c r="Y228" i="23"/>
  <c r="X228" i="23"/>
  <c r="W228" i="23"/>
  <c r="V228" i="23"/>
  <c r="Y227" i="23"/>
  <c r="X227" i="23"/>
  <c r="W227" i="23"/>
  <c r="V227" i="23"/>
  <c r="Y226" i="23"/>
  <c r="X226" i="23"/>
  <c r="W226" i="23"/>
  <c r="V226" i="23"/>
  <c r="Y225" i="23"/>
  <c r="X225" i="23"/>
  <c r="W225" i="23"/>
  <c r="V225" i="23"/>
  <c r="Y224" i="23"/>
  <c r="X224" i="23"/>
  <c r="W224" i="23"/>
  <c r="V224" i="23"/>
  <c r="Y223" i="23"/>
  <c r="X223" i="23"/>
  <c r="W223" i="23"/>
  <c r="V223" i="23"/>
  <c r="Y222" i="23"/>
  <c r="X222" i="23"/>
  <c r="W222" i="23"/>
  <c r="V222" i="23"/>
  <c r="Y221" i="23"/>
  <c r="X221" i="23"/>
  <c r="W221" i="23"/>
  <c r="V221" i="23"/>
  <c r="Y220" i="23"/>
  <c r="X220" i="23"/>
  <c r="W220" i="23"/>
  <c r="V220" i="23"/>
  <c r="Y219" i="23"/>
  <c r="X219" i="23"/>
  <c r="W219" i="23"/>
  <c r="V219" i="23"/>
  <c r="Y218" i="23"/>
  <c r="X218" i="23"/>
  <c r="W218" i="23"/>
  <c r="V218" i="23"/>
  <c r="Y217" i="23"/>
  <c r="X217" i="23"/>
  <c r="W217" i="23"/>
  <c r="V217" i="23"/>
  <c r="Y216" i="23"/>
  <c r="X216" i="23"/>
  <c r="W216" i="23"/>
  <c r="V216" i="23"/>
  <c r="Y215" i="23"/>
  <c r="X215" i="23"/>
  <c r="W215" i="23"/>
  <c r="V215" i="23"/>
  <c r="Y214" i="23"/>
  <c r="X214" i="23"/>
  <c r="W214" i="23"/>
  <c r="V214" i="23"/>
  <c r="Y213" i="23"/>
  <c r="X213" i="23"/>
  <c r="W213" i="23"/>
  <c r="V213" i="23"/>
  <c r="Y212" i="23"/>
  <c r="AC212" i="23" s="1"/>
  <c r="AG212" i="23" s="1"/>
  <c r="X212" i="23"/>
  <c r="AB212" i="23" s="1"/>
  <c r="AF212" i="23" s="1"/>
  <c r="W212" i="23"/>
  <c r="AA212" i="23" s="1"/>
  <c r="AE212" i="23" s="1"/>
  <c r="V212" i="23"/>
  <c r="Z212" i="23" s="1"/>
  <c r="Y211" i="23"/>
  <c r="X211" i="23"/>
  <c r="W211" i="23"/>
  <c r="V211" i="23"/>
  <c r="Y210" i="23"/>
  <c r="X210" i="23"/>
  <c r="W210" i="23"/>
  <c r="V210" i="23"/>
  <c r="Y209" i="23"/>
  <c r="X209" i="23"/>
  <c r="W209" i="23"/>
  <c r="V209" i="23"/>
  <c r="Y208" i="23"/>
  <c r="X208" i="23"/>
  <c r="W208" i="23"/>
  <c r="V208" i="23"/>
  <c r="Y207" i="23"/>
  <c r="X207" i="23"/>
  <c r="W207" i="23"/>
  <c r="V207" i="23"/>
  <c r="Y206" i="23"/>
  <c r="X206" i="23"/>
  <c r="W206" i="23"/>
  <c r="V206" i="23"/>
  <c r="Y205" i="23"/>
  <c r="X205" i="23"/>
  <c r="W205" i="23"/>
  <c r="V205" i="23"/>
  <c r="Y204" i="23"/>
  <c r="X204" i="23"/>
  <c r="W204" i="23"/>
  <c r="V204" i="23"/>
  <c r="Y203" i="23"/>
  <c r="X203" i="23"/>
  <c r="W203" i="23"/>
  <c r="V203" i="23"/>
  <c r="Y202" i="23"/>
  <c r="X202" i="23"/>
  <c r="W202" i="23"/>
  <c r="V202" i="23"/>
  <c r="Y201" i="23"/>
  <c r="X201" i="23"/>
  <c r="W201" i="23"/>
  <c r="V201" i="23"/>
  <c r="Y200" i="23"/>
  <c r="X200" i="23"/>
  <c r="W200" i="23"/>
  <c r="V200" i="23"/>
  <c r="Y199" i="23"/>
  <c r="X199" i="23"/>
  <c r="W199" i="23"/>
  <c r="V199" i="23"/>
  <c r="Y198" i="23"/>
  <c r="X198" i="23"/>
  <c r="W198" i="23"/>
  <c r="V198" i="23"/>
  <c r="Y197" i="23"/>
  <c r="X197" i="23"/>
  <c r="W197" i="23"/>
  <c r="V197" i="23"/>
  <c r="Y196" i="23"/>
  <c r="X196" i="23"/>
  <c r="W196" i="23"/>
  <c r="V196" i="23"/>
  <c r="Y195" i="23"/>
  <c r="X195" i="23"/>
  <c r="W195" i="23"/>
  <c r="V195" i="23"/>
  <c r="Y194" i="23"/>
  <c r="X194" i="23"/>
  <c r="W194" i="23"/>
  <c r="V194" i="23"/>
  <c r="Y193" i="23"/>
  <c r="X193" i="23"/>
  <c r="W193" i="23"/>
  <c r="V193" i="23"/>
  <c r="Y192" i="23"/>
  <c r="AC192" i="23" s="1"/>
  <c r="AG192" i="23" s="1"/>
  <c r="X192" i="23"/>
  <c r="AB192" i="23" s="1"/>
  <c r="AF192" i="23" s="1"/>
  <c r="W192" i="23"/>
  <c r="AA192" i="23" s="1"/>
  <c r="AE192" i="23" s="1"/>
  <c r="V192" i="23"/>
  <c r="Y191" i="23"/>
  <c r="X191" i="23"/>
  <c r="W191" i="23"/>
  <c r="V191" i="23"/>
  <c r="Y190" i="23"/>
  <c r="X190" i="23"/>
  <c r="W190" i="23"/>
  <c r="V190" i="23"/>
  <c r="Y189" i="23"/>
  <c r="X189" i="23"/>
  <c r="W189" i="23"/>
  <c r="V189" i="23"/>
  <c r="Y188" i="23"/>
  <c r="X188" i="23"/>
  <c r="W188" i="23"/>
  <c r="V188" i="23"/>
  <c r="Y187" i="23"/>
  <c r="X187" i="23"/>
  <c r="W187" i="23"/>
  <c r="V187" i="23"/>
  <c r="Y186" i="23"/>
  <c r="X186" i="23"/>
  <c r="W186" i="23"/>
  <c r="V186" i="23"/>
  <c r="Y185" i="23"/>
  <c r="X185" i="23"/>
  <c r="W185" i="23"/>
  <c r="V185" i="23"/>
  <c r="Y184" i="23"/>
  <c r="X184" i="23"/>
  <c r="W184" i="23"/>
  <c r="V184" i="23"/>
  <c r="Y183" i="23"/>
  <c r="X183" i="23"/>
  <c r="W183" i="23"/>
  <c r="V183" i="23"/>
  <c r="Y182" i="23"/>
  <c r="X182" i="23"/>
  <c r="W182" i="23"/>
  <c r="V182" i="23"/>
  <c r="Y181" i="23"/>
  <c r="X181" i="23"/>
  <c r="W181" i="23"/>
  <c r="V181" i="23"/>
  <c r="Y180" i="23"/>
  <c r="X180" i="23"/>
  <c r="W180" i="23"/>
  <c r="V180" i="23"/>
  <c r="Y179" i="23"/>
  <c r="X179" i="23"/>
  <c r="W179" i="23"/>
  <c r="V179" i="23"/>
  <c r="Y178" i="23"/>
  <c r="X178" i="23"/>
  <c r="W178" i="23"/>
  <c r="V178" i="23"/>
  <c r="Y177" i="23"/>
  <c r="X177" i="23"/>
  <c r="W177" i="23"/>
  <c r="V177" i="23"/>
  <c r="Y176" i="23"/>
  <c r="X176" i="23"/>
  <c r="W176" i="23"/>
  <c r="V176" i="23"/>
  <c r="Y175" i="23"/>
  <c r="X175" i="23"/>
  <c r="W175" i="23"/>
  <c r="V175" i="23"/>
  <c r="Y174" i="23"/>
  <c r="X174" i="23"/>
  <c r="W174" i="23"/>
  <c r="V174" i="23"/>
  <c r="Y173" i="23"/>
  <c r="X173" i="23"/>
  <c r="W173" i="23"/>
  <c r="V173" i="23"/>
  <c r="Y172" i="23"/>
  <c r="AC172" i="23" s="1"/>
  <c r="AG172" i="23" s="1"/>
  <c r="X172" i="23"/>
  <c r="AB172" i="23" s="1"/>
  <c r="AF172" i="23" s="1"/>
  <c r="W172" i="23"/>
  <c r="AA172" i="23" s="1"/>
  <c r="AE172" i="23" s="1"/>
  <c r="V172" i="23"/>
  <c r="Z172" i="23" s="1"/>
  <c r="Y171" i="23"/>
  <c r="X171" i="23"/>
  <c r="W171" i="23"/>
  <c r="V171" i="23"/>
  <c r="Y170" i="23"/>
  <c r="X170" i="23"/>
  <c r="W170" i="23"/>
  <c r="V170" i="23"/>
  <c r="Y169" i="23"/>
  <c r="X169" i="23"/>
  <c r="W169" i="23"/>
  <c r="V169" i="23"/>
  <c r="Y168" i="23"/>
  <c r="X168" i="23"/>
  <c r="W168" i="23"/>
  <c r="V168" i="23"/>
  <c r="Y167" i="23"/>
  <c r="X167" i="23"/>
  <c r="W167" i="23"/>
  <c r="V167" i="23"/>
  <c r="Y166" i="23"/>
  <c r="X166" i="23"/>
  <c r="W166" i="23"/>
  <c r="V166" i="23"/>
  <c r="Y165" i="23"/>
  <c r="X165" i="23"/>
  <c r="W165" i="23"/>
  <c r="V165" i="23"/>
  <c r="Y164" i="23"/>
  <c r="X164" i="23"/>
  <c r="W164" i="23"/>
  <c r="V164" i="23"/>
  <c r="Y163" i="23"/>
  <c r="X163" i="23"/>
  <c r="W163" i="23"/>
  <c r="V163" i="23"/>
  <c r="Y162" i="23"/>
  <c r="X162" i="23"/>
  <c r="W162" i="23"/>
  <c r="V162" i="23"/>
  <c r="Y161" i="23"/>
  <c r="X161" i="23"/>
  <c r="W161" i="23"/>
  <c r="V161" i="23"/>
  <c r="Y160" i="23"/>
  <c r="X160" i="23"/>
  <c r="W160" i="23"/>
  <c r="V160" i="23"/>
  <c r="Y159" i="23"/>
  <c r="X159" i="23"/>
  <c r="W159" i="23"/>
  <c r="V159" i="23"/>
  <c r="Y158" i="23"/>
  <c r="X158" i="23"/>
  <c r="W158" i="23"/>
  <c r="V158" i="23"/>
  <c r="Y157" i="23"/>
  <c r="X157" i="23"/>
  <c r="W157" i="23"/>
  <c r="V157" i="23"/>
  <c r="Y156" i="23"/>
  <c r="X156" i="23"/>
  <c r="W156" i="23"/>
  <c r="V156" i="23"/>
  <c r="Y155" i="23"/>
  <c r="X155" i="23"/>
  <c r="W155" i="23"/>
  <c r="V155" i="23"/>
  <c r="Y154" i="23"/>
  <c r="X154" i="23"/>
  <c r="W154" i="23"/>
  <c r="V154" i="23"/>
  <c r="Y153" i="23"/>
  <c r="X153" i="23"/>
  <c r="W153" i="23"/>
  <c r="V153" i="23"/>
  <c r="Y152" i="23"/>
  <c r="AC152" i="23" s="1"/>
  <c r="AG152" i="23" s="1"/>
  <c r="X152" i="23"/>
  <c r="AB152" i="23" s="1"/>
  <c r="AF152" i="23" s="1"/>
  <c r="W152" i="23"/>
  <c r="AA152" i="23" s="1"/>
  <c r="AE152" i="23" s="1"/>
  <c r="V152" i="23"/>
  <c r="Z152" i="23" s="1"/>
  <c r="Y151" i="23"/>
  <c r="X151" i="23"/>
  <c r="W151" i="23"/>
  <c r="V151" i="23"/>
  <c r="Y150" i="23"/>
  <c r="X150" i="23"/>
  <c r="W150" i="23"/>
  <c r="V150" i="23"/>
  <c r="Y149" i="23"/>
  <c r="X149" i="23"/>
  <c r="W149" i="23"/>
  <c r="V149" i="23"/>
  <c r="Y148" i="23"/>
  <c r="X148" i="23"/>
  <c r="W148" i="23"/>
  <c r="V148" i="23"/>
  <c r="Y147" i="23"/>
  <c r="X147" i="23"/>
  <c r="W147" i="23"/>
  <c r="V147" i="23"/>
  <c r="Y146" i="23"/>
  <c r="X146" i="23"/>
  <c r="W146" i="23"/>
  <c r="V146" i="23"/>
  <c r="Y145" i="23"/>
  <c r="X145" i="23"/>
  <c r="W145" i="23"/>
  <c r="V145" i="23"/>
  <c r="Y144" i="23"/>
  <c r="X144" i="23"/>
  <c r="W144" i="23"/>
  <c r="V144" i="23"/>
  <c r="Y143" i="23"/>
  <c r="X143" i="23"/>
  <c r="W143" i="23"/>
  <c r="V143" i="23"/>
  <c r="Y142" i="23"/>
  <c r="X142" i="23"/>
  <c r="W142" i="23"/>
  <c r="V142" i="23"/>
  <c r="Y141" i="23"/>
  <c r="X141" i="23"/>
  <c r="W141" i="23"/>
  <c r="V141" i="23"/>
  <c r="Y140" i="23"/>
  <c r="X140" i="23"/>
  <c r="W140" i="23"/>
  <c r="V140" i="23"/>
  <c r="Y139" i="23"/>
  <c r="X139" i="23"/>
  <c r="W139" i="23"/>
  <c r="V139" i="23"/>
  <c r="Y138" i="23"/>
  <c r="X138" i="23"/>
  <c r="W138" i="23"/>
  <c r="V138" i="23"/>
  <c r="Y137" i="23"/>
  <c r="X137" i="23"/>
  <c r="W137" i="23"/>
  <c r="V137" i="23"/>
  <c r="Y136" i="23"/>
  <c r="X136" i="23"/>
  <c r="W136" i="23"/>
  <c r="V136" i="23"/>
  <c r="Y135" i="23"/>
  <c r="X135" i="23"/>
  <c r="W135" i="23"/>
  <c r="V135" i="23"/>
  <c r="Y134" i="23"/>
  <c r="X134" i="23"/>
  <c r="W134" i="23"/>
  <c r="V134" i="23"/>
  <c r="Y133" i="23"/>
  <c r="X133" i="23"/>
  <c r="W133" i="23"/>
  <c r="V133" i="23"/>
  <c r="Y132" i="23"/>
  <c r="AC132" i="23" s="1"/>
  <c r="AG132" i="23" s="1"/>
  <c r="X132" i="23"/>
  <c r="AB132" i="23" s="1"/>
  <c r="AF132" i="23" s="1"/>
  <c r="W132" i="23"/>
  <c r="AA132" i="23" s="1"/>
  <c r="AE132" i="23" s="1"/>
  <c r="V132" i="23"/>
  <c r="Z132" i="23" s="1"/>
  <c r="Y131" i="23"/>
  <c r="X131" i="23"/>
  <c r="W131" i="23"/>
  <c r="V131" i="23"/>
  <c r="Y130" i="23"/>
  <c r="X130" i="23"/>
  <c r="W130" i="23"/>
  <c r="V130" i="23"/>
  <c r="Y129" i="23"/>
  <c r="X129" i="23"/>
  <c r="W129" i="23"/>
  <c r="V129" i="23"/>
  <c r="Y128" i="23"/>
  <c r="X128" i="23"/>
  <c r="W128" i="23"/>
  <c r="V128" i="23"/>
  <c r="Y127" i="23"/>
  <c r="X127" i="23"/>
  <c r="W127" i="23"/>
  <c r="V127" i="23"/>
  <c r="Y126" i="23"/>
  <c r="X126" i="23"/>
  <c r="W126" i="23"/>
  <c r="V126" i="23"/>
  <c r="Y125" i="23"/>
  <c r="X125" i="23"/>
  <c r="W125" i="23"/>
  <c r="V125" i="23"/>
  <c r="Y124" i="23"/>
  <c r="X124" i="23"/>
  <c r="W124" i="23"/>
  <c r="V124" i="23"/>
  <c r="Y123" i="23"/>
  <c r="X123" i="23"/>
  <c r="W123" i="23"/>
  <c r="V123" i="23"/>
  <c r="Y122" i="23"/>
  <c r="X122" i="23"/>
  <c r="W122" i="23"/>
  <c r="V122" i="23"/>
  <c r="Y121" i="23"/>
  <c r="X121" i="23"/>
  <c r="W121" i="23"/>
  <c r="V121" i="23"/>
  <c r="Y120" i="23"/>
  <c r="X120" i="23"/>
  <c r="W120" i="23"/>
  <c r="V120" i="23"/>
  <c r="Y119" i="23"/>
  <c r="X119" i="23"/>
  <c r="W119" i="23"/>
  <c r="V119" i="23"/>
  <c r="Y118" i="23"/>
  <c r="X118" i="23"/>
  <c r="W118" i="23"/>
  <c r="V118" i="23"/>
  <c r="Y117" i="23"/>
  <c r="X117" i="23"/>
  <c r="W117" i="23"/>
  <c r="V117" i="23"/>
  <c r="Y116" i="23"/>
  <c r="X116" i="23"/>
  <c r="W116" i="23"/>
  <c r="V116" i="23"/>
  <c r="Y115" i="23"/>
  <c r="X115" i="23"/>
  <c r="W115" i="23"/>
  <c r="V115" i="23"/>
  <c r="Y114" i="23"/>
  <c r="X114" i="23"/>
  <c r="W114" i="23"/>
  <c r="V114" i="23"/>
  <c r="Y113" i="23"/>
  <c r="X113" i="23"/>
  <c r="W113" i="23"/>
  <c r="V113" i="23"/>
  <c r="Y112" i="23"/>
  <c r="AC112" i="23" s="1"/>
  <c r="AG112" i="23" s="1"/>
  <c r="X112" i="23"/>
  <c r="AB112" i="23" s="1"/>
  <c r="AF112" i="23" s="1"/>
  <c r="W112" i="23"/>
  <c r="AA112" i="23" s="1"/>
  <c r="AE112" i="23" s="1"/>
  <c r="V112" i="23"/>
  <c r="Z112" i="23" s="1"/>
  <c r="Y111" i="23"/>
  <c r="X111" i="23"/>
  <c r="W111" i="23"/>
  <c r="V111" i="23"/>
  <c r="Y110" i="23"/>
  <c r="X110" i="23"/>
  <c r="W110" i="23"/>
  <c r="V110" i="23"/>
  <c r="Y109" i="23"/>
  <c r="X109" i="23"/>
  <c r="W109" i="23"/>
  <c r="V109" i="23"/>
  <c r="Y108" i="23"/>
  <c r="X108" i="23"/>
  <c r="W108" i="23"/>
  <c r="V108" i="23"/>
  <c r="Y107" i="23"/>
  <c r="X107" i="23"/>
  <c r="W107" i="23"/>
  <c r="V107" i="23"/>
  <c r="Y106" i="23"/>
  <c r="X106" i="23"/>
  <c r="W106" i="23"/>
  <c r="V106" i="23"/>
  <c r="Y105" i="23"/>
  <c r="X105" i="23"/>
  <c r="W105" i="23"/>
  <c r="V105" i="23"/>
  <c r="Y104" i="23"/>
  <c r="X104" i="23"/>
  <c r="W104" i="23"/>
  <c r="V104" i="23"/>
  <c r="Y103" i="23"/>
  <c r="X103" i="23"/>
  <c r="W103" i="23"/>
  <c r="V103" i="23"/>
  <c r="Y102" i="23"/>
  <c r="X102" i="23"/>
  <c r="W102" i="23"/>
  <c r="V102" i="23"/>
  <c r="Y101" i="23"/>
  <c r="X101" i="23"/>
  <c r="W101" i="23"/>
  <c r="V101" i="23"/>
  <c r="Y100" i="23"/>
  <c r="X100" i="23"/>
  <c r="W100" i="23"/>
  <c r="V100" i="23"/>
  <c r="Y99" i="23"/>
  <c r="X99" i="23"/>
  <c r="W99" i="23"/>
  <c r="V99" i="23"/>
  <c r="Y98" i="23"/>
  <c r="X98" i="23"/>
  <c r="W98" i="23"/>
  <c r="V98" i="23"/>
  <c r="Y97" i="23"/>
  <c r="X97" i="23"/>
  <c r="W97" i="23"/>
  <c r="V97" i="23"/>
  <c r="Y96" i="23"/>
  <c r="X96" i="23"/>
  <c r="W96" i="23"/>
  <c r="V96" i="23"/>
  <c r="Y95" i="23"/>
  <c r="X95" i="23"/>
  <c r="W95" i="23"/>
  <c r="V95" i="23"/>
  <c r="Y94" i="23"/>
  <c r="X94" i="23"/>
  <c r="W94" i="23"/>
  <c r="V94" i="23"/>
  <c r="Y93" i="23"/>
  <c r="X93" i="23"/>
  <c r="W93" i="23"/>
  <c r="V93" i="23"/>
  <c r="Y92" i="23"/>
  <c r="AC92" i="23" s="1"/>
  <c r="AG92" i="23" s="1"/>
  <c r="X92" i="23"/>
  <c r="AB92" i="23" s="1"/>
  <c r="AF92" i="23" s="1"/>
  <c r="W92" i="23"/>
  <c r="AA92" i="23" s="1"/>
  <c r="AE92" i="23" s="1"/>
  <c r="V92" i="23"/>
  <c r="Z92" i="23" s="1"/>
  <c r="Y91" i="23"/>
  <c r="X91" i="23"/>
  <c r="W91" i="23"/>
  <c r="V91" i="23"/>
  <c r="Y90" i="23"/>
  <c r="X90" i="23"/>
  <c r="W90" i="23"/>
  <c r="V90" i="23"/>
  <c r="Y89" i="23"/>
  <c r="X89" i="23"/>
  <c r="W89" i="23"/>
  <c r="V89" i="23"/>
  <c r="Y88" i="23"/>
  <c r="X88" i="23"/>
  <c r="W88" i="23"/>
  <c r="V88" i="23"/>
  <c r="Y87" i="23"/>
  <c r="X87" i="23"/>
  <c r="W87" i="23"/>
  <c r="V87" i="23"/>
  <c r="Y86" i="23"/>
  <c r="X86" i="23"/>
  <c r="W86" i="23"/>
  <c r="V86" i="23"/>
  <c r="Y85" i="23"/>
  <c r="X85" i="23"/>
  <c r="W85" i="23"/>
  <c r="V85" i="23"/>
  <c r="Y84" i="23"/>
  <c r="X84" i="23"/>
  <c r="W84" i="23"/>
  <c r="V84" i="23"/>
  <c r="Y83" i="23"/>
  <c r="X83" i="23"/>
  <c r="W83" i="23"/>
  <c r="V83" i="23"/>
  <c r="Y82" i="23"/>
  <c r="X82" i="23"/>
  <c r="W82" i="23"/>
  <c r="V82" i="23"/>
  <c r="Y81" i="23"/>
  <c r="X81" i="23"/>
  <c r="W81" i="23"/>
  <c r="V81" i="23"/>
  <c r="Y80" i="23"/>
  <c r="X80" i="23"/>
  <c r="W80" i="23"/>
  <c r="V80" i="23"/>
  <c r="Y79" i="23"/>
  <c r="X79" i="23"/>
  <c r="W79" i="23"/>
  <c r="V79" i="23"/>
  <c r="Y78" i="23"/>
  <c r="X78" i="23"/>
  <c r="W78" i="23"/>
  <c r="V78" i="23"/>
  <c r="Y77" i="23"/>
  <c r="X77" i="23"/>
  <c r="W77" i="23"/>
  <c r="V77" i="23"/>
  <c r="Y76" i="23"/>
  <c r="X76" i="23"/>
  <c r="W76" i="23"/>
  <c r="V76" i="23"/>
  <c r="Y75" i="23"/>
  <c r="X75" i="23"/>
  <c r="W75" i="23"/>
  <c r="V75" i="23"/>
  <c r="Y74" i="23"/>
  <c r="X74" i="23"/>
  <c r="W74" i="23"/>
  <c r="V74" i="23"/>
  <c r="Y73" i="23"/>
  <c r="X73" i="23"/>
  <c r="W73" i="23"/>
  <c r="V73" i="23"/>
  <c r="Y72" i="23"/>
  <c r="AC72" i="23" s="1"/>
  <c r="AG72" i="23" s="1"/>
  <c r="X72" i="23"/>
  <c r="AB72" i="23" s="1"/>
  <c r="AF72" i="23" s="1"/>
  <c r="W72" i="23"/>
  <c r="AA72" i="23" s="1"/>
  <c r="AE72" i="23" s="1"/>
  <c r="V72" i="23"/>
  <c r="Z72" i="23" s="1"/>
  <c r="Y71" i="23"/>
  <c r="X71" i="23"/>
  <c r="W71" i="23"/>
  <c r="V71" i="23"/>
  <c r="Y70" i="23"/>
  <c r="X70" i="23"/>
  <c r="W70" i="23"/>
  <c r="V70" i="23"/>
  <c r="Y69" i="23"/>
  <c r="X69" i="23"/>
  <c r="W69" i="23"/>
  <c r="V69" i="23"/>
  <c r="Y68" i="23"/>
  <c r="X68" i="23"/>
  <c r="W68" i="23"/>
  <c r="V68" i="23"/>
  <c r="Y67" i="23"/>
  <c r="X67" i="23"/>
  <c r="W67" i="23"/>
  <c r="V67" i="23"/>
  <c r="Y66" i="23"/>
  <c r="X66" i="23"/>
  <c r="W66" i="23"/>
  <c r="V66" i="23"/>
  <c r="Y65" i="23"/>
  <c r="X65" i="23"/>
  <c r="W65" i="23"/>
  <c r="V65" i="23"/>
  <c r="Y64" i="23"/>
  <c r="X64" i="23"/>
  <c r="W64" i="23"/>
  <c r="V64" i="23"/>
  <c r="Y63" i="23"/>
  <c r="X63" i="23"/>
  <c r="W63" i="23"/>
  <c r="V63" i="23"/>
  <c r="Y62" i="23"/>
  <c r="X62" i="23"/>
  <c r="W62" i="23"/>
  <c r="V62" i="23"/>
  <c r="Y61" i="23"/>
  <c r="X61" i="23"/>
  <c r="W61" i="23"/>
  <c r="V61" i="23"/>
  <c r="Y60" i="23"/>
  <c r="X60" i="23"/>
  <c r="W60" i="23"/>
  <c r="V60" i="23"/>
  <c r="Y59" i="23"/>
  <c r="X59" i="23"/>
  <c r="W59" i="23"/>
  <c r="V59" i="23"/>
  <c r="Y58" i="23"/>
  <c r="X58" i="23"/>
  <c r="W58" i="23"/>
  <c r="V58" i="23"/>
  <c r="Y57" i="23"/>
  <c r="X57" i="23"/>
  <c r="W57" i="23"/>
  <c r="V57" i="23"/>
  <c r="Y56" i="23"/>
  <c r="X56" i="23"/>
  <c r="W56" i="23"/>
  <c r="V56" i="23"/>
  <c r="Y55" i="23"/>
  <c r="X55" i="23"/>
  <c r="W55" i="23"/>
  <c r="V55" i="23"/>
  <c r="Y54" i="23"/>
  <c r="X54" i="23"/>
  <c r="W54" i="23"/>
  <c r="V54" i="23"/>
  <c r="Y53" i="23"/>
  <c r="X53" i="23"/>
  <c r="W53" i="23"/>
  <c r="V53" i="23"/>
  <c r="Y52" i="23"/>
  <c r="AC52" i="23" s="1"/>
  <c r="AG52" i="23" s="1"/>
  <c r="X52" i="23"/>
  <c r="AB52" i="23" s="1"/>
  <c r="AF52" i="23" s="1"/>
  <c r="W52" i="23"/>
  <c r="AA52" i="23" s="1"/>
  <c r="AE52" i="23" s="1"/>
  <c r="V52" i="23"/>
  <c r="Z52" i="23" s="1"/>
  <c r="Y51" i="23"/>
  <c r="X51" i="23"/>
  <c r="W51" i="23"/>
  <c r="V51" i="23"/>
  <c r="Y50" i="23"/>
  <c r="X50" i="23"/>
  <c r="W50" i="23"/>
  <c r="V50" i="23"/>
  <c r="Y49" i="23"/>
  <c r="X49" i="23"/>
  <c r="W49" i="23"/>
  <c r="V49" i="23"/>
  <c r="Y48" i="23"/>
  <c r="X48" i="23"/>
  <c r="W48" i="23"/>
  <c r="V48" i="23"/>
  <c r="Y47" i="23"/>
  <c r="X47" i="23"/>
  <c r="W47" i="23"/>
  <c r="V47" i="23"/>
  <c r="Y46" i="23"/>
  <c r="X46" i="23"/>
  <c r="W46" i="23"/>
  <c r="V46" i="23"/>
  <c r="Y45" i="23"/>
  <c r="X45" i="23"/>
  <c r="W45" i="23"/>
  <c r="V45" i="23"/>
  <c r="Y44" i="23"/>
  <c r="X44" i="23"/>
  <c r="W44" i="23"/>
  <c r="V44" i="23"/>
  <c r="Y43" i="23"/>
  <c r="X43" i="23"/>
  <c r="W43" i="23"/>
  <c r="V43" i="23"/>
  <c r="Y42" i="23"/>
  <c r="X42" i="23"/>
  <c r="W42" i="23"/>
  <c r="V42" i="23"/>
  <c r="Y41" i="23"/>
  <c r="X41" i="23"/>
  <c r="W41" i="23"/>
  <c r="V41" i="23"/>
  <c r="Y40" i="23"/>
  <c r="X40" i="23"/>
  <c r="W40" i="23"/>
  <c r="V40" i="23"/>
  <c r="Y39" i="23"/>
  <c r="X39" i="23"/>
  <c r="W39" i="23"/>
  <c r="V39" i="23"/>
  <c r="Y38" i="23"/>
  <c r="X38" i="23"/>
  <c r="W38" i="23"/>
  <c r="V38" i="23"/>
  <c r="Y37" i="23"/>
  <c r="X37" i="23"/>
  <c r="W37" i="23"/>
  <c r="V37" i="23"/>
  <c r="Y36" i="23"/>
  <c r="X36" i="23"/>
  <c r="W36" i="23"/>
  <c r="V36" i="23"/>
  <c r="Y35" i="23"/>
  <c r="X35" i="23"/>
  <c r="W35" i="23"/>
  <c r="V35" i="23"/>
  <c r="Y34" i="23"/>
  <c r="X34" i="23"/>
  <c r="W34" i="23"/>
  <c r="V34" i="23"/>
  <c r="Y33" i="23"/>
  <c r="X33" i="23"/>
  <c r="W33" i="23"/>
  <c r="V33" i="23"/>
  <c r="Y32" i="23"/>
  <c r="AC32" i="23" s="1"/>
  <c r="AG32" i="23" s="1"/>
  <c r="X32" i="23"/>
  <c r="AB32" i="23" s="1"/>
  <c r="AF32" i="23" s="1"/>
  <c r="W32" i="23"/>
  <c r="AA32" i="23" s="1"/>
  <c r="AE32" i="23" s="1"/>
  <c r="V32" i="23"/>
  <c r="Z32" i="23" s="1"/>
  <c r="Y31" i="23"/>
  <c r="X31" i="23"/>
  <c r="W31" i="23"/>
  <c r="V31" i="23"/>
  <c r="Y30" i="23"/>
  <c r="X30" i="23"/>
  <c r="W30" i="23"/>
  <c r="V30" i="23"/>
  <c r="Y29" i="23"/>
  <c r="X29" i="23"/>
  <c r="W29" i="23"/>
  <c r="V29" i="23"/>
  <c r="Y28" i="23"/>
  <c r="X28" i="23"/>
  <c r="W28" i="23"/>
  <c r="V28" i="23"/>
  <c r="Y27" i="23"/>
  <c r="X27" i="23"/>
  <c r="W27" i="23"/>
  <c r="V27" i="23"/>
  <c r="Y26" i="23"/>
  <c r="X26" i="23"/>
  <c r="W26" i="23"/>
  <c r="V26" i="23"/>
  <c r="Y25" i="23"/>
  <c r="X25" i="23"/>
  <c r="W25" i="23"/>
  <c r="V25" i="23"/>
  <c r="Y24" i="23"/>
  <c r="X24" i="23"/>
  <c r="W24" i="23"/>
  <c r="V24" i="23"/>
  <c r="Y23" i="23"/>
  <c r="X23" i="23"/>
  <c r="W23" i="23"/>
  <c r="V23" i="23"/>
  <c r="Y22" i="23"/>
  <c r="X22" i="23"/>
  <c r="W22" i="23"/>
  <c r="V22" i="23"/>
  <c r="Y21" i="23"/>
  <c r="X21" i="23"/>
  <c r="W21" i="23"/>
  <c r="V21" i="23"/>
  <c r="Y20" i="23"/>
  <c r="X20" i="23"/>
  <c r="W20" i="23"/>
  <c r="V20" i="23"/>
  <c r="Y19" i="23"/>
  <c r="X19" i="23"/>
  <c r="W19" i="23"/>
  <c r="V19" i="23"/>
  <c r="Y18" i="23"/>
  <c r="X18" i="23"/>
  <c r="W18" i="23"/>
  <c r="V18" i="23"/>
  <c r="Y17" i="23"/>
  <c r="X17" i="23"/>
  <c r="W17" i="23"/>
  <c r="V17" i="23"/>
  <c r="Y16" i="23"/>
  <c r="X16" i="23"/>
  <c r="W16" i="23"/>
  <c r="V16" i="23"/>
  <c r="Y15" i="23"/>
  <c r="X15" i="23"/>
  <c r="W15" i="23"/>
  <c r="V15" i="23"/>
  <c r="Y14" i="23"/>
  <c r="X14" i="23"/>
  <c r="W14" i="23"/>
  <c r="V14" i="23"/>
  <c r="Y13" i="23"/>
  <c r="X13" i="23"/>
  <c r="W13" i="23"/>
  <c r="V13" i="23"/>
  <c r="Y12" i="23"/>
  <c r="AC12" i="23" s="1"/>
  <c r="AG12" i="23" s="1"/>
  <c r="X12" i="23"/>
  <c r="AB12" i="23" s="1"/>
  <c r="AF12" i="23" s="1"/>
  <c r="W12" i="23"/>
  <c r="AA12" i="23" s="1"/>
  <c r="AE12" i="23" s="1"/>
  <c r="V12" i="23"/>
  <c r="Z12" i="23" s="1"/>
  <c r="AH12" i="23" l="1"/>
  <c r="AI12" i="23" s="1"/>
  <c r="AJ12" i="23" s="1"/>
  <c r="AD12" i="23"/>
  <c r="AH32" i="23"/>
  <c r="AI32" i="23" s="1"/>
  <c r="AD32" i="23"/>
  <c r="AH52" i="23"/>
  <c r="AI52" i="23" s="1"/>
  <c r="AD52" i="23"/>
  <c r="AH72" i="23"/>
  <c r="AI72" i="23" s="1"/>
  <c r="AJ72" i="23" s="1"/>
  <c r="AD72" i="23"/>
  <c r="AH92" i="23"/>
  <c r="AI92" i="23" s="1"/>
  <c r="AJ92" i="23" s="1"/>
  <c r="AD92" i="23"/>
  <c r="AH112" i="23"/>
  <c r="AI112" i="23" s="1"/>
  <c r="AJ112" i="23" s="1"/>
  <c r="AD112" i="23"/>
  <c r="AH132" i="23"/>
  <c r="AI132" i="23" s="1"/>
  <c r="AJ132" i="23" s="1"/>
  <c r="AD132" i="23"/>
  <c r="AH152" i="23"/>
  <c r="AI152" i="23" s="1"/>
  <c r="AJ152" i="23" s="1"/>
  <c r="AD152" i="23"/>
  <c r="AH172" i="23"/>
  <c r="AI172" i="23" s="1"/>
  <c r="AJ172" i="23" s="1"/>
  <c r="AD172" i="23"/>
  <c r="AH212" i="23"/>
  <c r="AI212" i="23" s="1"/>
  <c r="AJ212" i="23" s="1"/>
  <c r="AD212" i="23"/>
  <c r="AH232" i="23"/>
  <c r="AI232" i="23" s="1"/>
  <c r="AJ232" i="23" s="1"/>
  <c r="AD232" i="23"/>
  <c r="AH252" i="23"/>
  <c r="AI252" i="23" s="1"/>
  <c r="AJ252" i="23" s="1"/>
  <c r="AD252" i="23"/>
  <c r="AH272" i="23"/>
  <c r="AI272" i="23" s="1"/>
  <c r="AJ272" i="23" s="1"/>
  <c r="AD272" i="23"/>
  <c r="AH292" i="23"/>
  <c r="AI292" i="23" s="1"/>
  <c r="AJ292" i="23" s="1"/>
  <c r="AD292" i="23"/>
  <c r="AH312" i="23"/>
  <c r="AI312" i="23" s="1"/>
  <c r="AJ312" i="23" s="1"/>
  <c r="AD312" i="23"/>
  <c r="AH332" i="23"/>
  <c r="AI332" i="23" s="1"/>
  <c r="AJ332" i="23" s="1"/>
  <c r="AD332" i="23"/>
  <c r="AH372" i="23"/>
  <c r="AI372" i="23" s="1"/>
  <c r="AJ372" i="23" s="1"/>
  <c r="AD372" i="23"/>
  <c r="AH392" i="23"/>
  <c r="AI392" i="23" s="1"/>
  <c r="AJ392" i="23" s="1"/>
  <c r="AD392" i="23"/>
  <c r="AJ32" i="23"/>
  <c r="AJ52" i="23"/>
  <c r="AH352" i="23"/>
  <c r="AI352" i="23" s="1"/>
  <c r="AJ352" i="23" s="1"/>
  <c r="Z192" i="23"/>
  <c r="AH192" i="23" l="1"/>
  <c r="AI192" i="23" s="1"/>
  <c r="AJ192" i="23" s="1"/>
  <c r="AD192" i="23"/>
  <c r="Y84" i="22" l="1"/>
  <c r="X84" i="22"/>
  <c r="W84" i="22"/>
  <c r="V84" i="22"/>
  <c r="Y83" i="22"/>
  <c r="AC83" i="22" s="1"/>
  <c r="AG83" i="22" s="1"/>
  <c r="X83" i="22"/>
  <c r="AB83" i="22" s="1"/>
  <c r="AF83" i="22" s="1"/>
  <c r="W83" i="22"/>
  <c r="AA83" i="22" s="1"/>
  <c r="AE83" i="22" s="1"/>
  <c r="V83" i="22"/>
  <c r="Z83" i="22" s="1"/>
  <c r="Y82" i="22"/>
  <c r="X82" i="22"/>
  <c r="W82" i="22"/>
  <c r="V82" i="22"/>
  <c r="Y81" i="22"/>
  <c r="AC81" i="22" s="1"/>
  <c r="AG81" i="22" s="1"/>
  <c r="X81" i="22"/>
  <c r="AB81" i="22" s="1"/>
  <c r="AF81" i="22" s="1"/>
  <c r="W81" i="22"/>
  <c r="AA81" i="22" s="1"/>
  <c r="AE81" i="22" s="1"/>
  <c r="V81" i="22"/>
  <c r="Z81" i="22" s="1"/>
  <c r="Y80" i="22"/>
  <c r="X80" i="22"/>
  <c r="W80" i="22"/>
  <c r="V80" i="22"/>
  <c r="Y79" i="22"/>
  <c r="X79" i="22"/>
  <c r="W79" i="22"/>
  <c r="V79" i="22"/>
  <c r="Y78" i="22"/>
  <c r="X78" i="22"/>
  <c r="W78" i="22"/>
  <c r="V78" i="22"/>
  <c r="Y77" i="22"/>
  <c r="X77" i="22"/>
  <c r="W77" i="22"/>
  <c r="V77" i="22"/>
  <c r="Y76" i="22"/>
  <c r="X76" i="22"/>
  <c r="W76" i="22"/>
  <c r="V76" i="22"/>
  <c r="Y75" i="22"/>
  <c r="X75" i="22"/>
  <c r="W75" i="22"/>
  <c r="V75" i="22"/>
  <c r="Y74" i="22"/>
  <c r="X74" i="22"/>
  <c r="W74" i="22"/>
  <c r="V74" i="22"/>
  <c r="Y73" i="22"/>
  <c r="AC73" i="22" s="1"/>
  <c r="AG73" i="22" s="1"/>
  <c r="X73" i="22"/>
  <c r="AB73" i="22" s="1"/>
  <c r="AF73" i="22" s="1"/>
  <c r="W73" i="22"/>
  <c r="AA73" i="22" s="1"/>
  <c r="AE73" i="22" s="1"/>
  <c r="V73" i="22"/>
  <c r="Z73" i="22" s="1"/>
  <c r="Y72" i="22"/>
  <c r="X72" i="22"/>
  <c r="W72" i="22"/>
  <c r="V72" i="22"/>
  <c r="Y71" i="22"/>
  <c r="X71" i="22"/>
  <c r="W71" i="22"/>
  <c r="V71" i="22"/>
  <c r="Y70" i="22"/>
  <c r="X70" i="22"/>
  <c r="W70" i="22"/>
  <c r="V70" i="22"/>
  <c r="Y69" i="22"/>
  <c r="AC69" i="22" s="1"/>
  <c r="AG69" i="22" s="1"/>
  <c r="X69" i="22"/>
  <c r="AB69" i="22" s="1"/>
  <c r="AF69" i="22" s="1"/>
  <c r="W69" i="22"/>
  <c r="AA69" i="22" s="1"/>
  <c r="AE69" i="22" s="1"/>
  <c r="V69" i="22"/>
  <c r="Z69" i="22" s="1"/>
  <c r="Y68" i="22"/>
  <c r="X68" i="22"/>
  <c r="W68" i="22"/>
  <c r="V68" i="22"/>
  <c r="Y67" i="22"/>
  <c r="X67" i="22"/>
  <c r="W67" i="22"/>
  <c r="V67" i="22"/>
  <c r="Y66" i="22"/>
  <c r="X66" i="22"/>
  <c r="W66" i="22"/>
  <c r="V66" i="22"/>
  <c r="Y65" i="22"/>
  <c r="AC65" i="22" s="1"/>
  <c r="AG65" i="22" s="1"/>
  <c r="X65" i="22"/>
  <c r="AB65" i="22" s="1"/>
  <c r="AF65" i="22" s="1"/>
  <c r="W65" i="22"/>
  <c r="AA65" i="22" s="1"/>
  <c r="AE65" i="22" s="1"/>
  <c r="V65" i="22"/>
  <c r="Z65" i="22" s="1"/>
  <c r="Y64" i="22"/>
  <c r="X64" i="22"/>
  <c r="W64" i="22"/>
  <c r="V64" i="22"/>
  <c r="Y63" i="22"/>
  <c r="AC63" i="22" s="1"/>
  <c r="AG63" i="22" s="1"/>
  <c r="X63" i="22"/>
  <c r="AB63" i="22" s="1"/>
  <c r="AF63" i="22" s="1"/>
  <c r="W63" i="22"/>
  <c r="AA63" i="22" s="1"/>
  <c r="AE63" i="22" s="1"/>
  <c r="V63" i="22"/>
  <c r="Z63" i="22" s="1"/>
  <c r="Y62" i="22"/>
  <c r="X62" i="22"/>
  <c r="W62" i="22"/>
  <c r="V62" i="22"/>
  <c r="Y61" i="22"/>
  <c r="AC61" i="22" s="1"/>
  <c r="AG61" i="22" s="1"/>
  <c r="X61" i="22"/>
  <c r="AB61" i="22" s="1"/>
  <c r="AF61" i="22" s="1"/>
  <c r="W61" i="22"/>
  <c r="AA61" i="22" s="1"/>
  <c r="AE61" i="22" s="1"/>
  <c r="V61" i="22"/>
  <c r="Z61" i="22" s="1"/>
  <c r="Y60" i="22"/>
  <c r="X60" i="22"/>
  <c r="W60" i="22"/>
  <c r="V60" i="22"/>
  <c r="Y59" i="22"/>
  <c r="X59" i="22"/>
  <c r="W59" i="22"/>
  <c r="V59" i="22"/>
  <c r="Y58" i="22"/>
  <c r="X58" i="22"/>
  <c r="W58" i="22"/>
  <c r="V58" i="22"/>
  <c r="Y57" i="22"/>
  <c r="X57" i="22"/>
  <c r="W57" i="22"/>
  <c r="V57" i="22"/>
  <c r="Y56" i="22"/>
  <c r="X56" i="22"/>
  <c r="W56" i="22"/>
  <c r="V56" i="22"/>
  <c r="Y55" i="22"/>
  <c r="AC55" i="22" s="1"/>
  <c r="AG55" i="22" s="1"/>
  <c r="X55" i="22"/>
  <c r="AB55" i="22" s="1"/>
  <c r="AF55" i="22" s="1"/>
  <c r="W55" i="22"/>
  <c r="AA55" i="22" s="1"/>
  <c r="AE55" i="22" s="1"/>
  <c r="V55" i="22"/>
  <c r="Z55" i="22" s="1"/>
  <c r="Y54" i="22"/>
  <c r="X54" i="22"/>
  <c r="W54" i="22"/>
  <c r="V54" i="22"/>
  <c r="Y53" i="22"/>
  <c r="X53" i="22"/>
  <c r="W53" i="22"/>
  <c r="V53" i="22"/>
  <c r="Y52" i="22"/>
  <c r="X52" i="22"/>
  <c r="W52" i="22"/>
  <c r="V52" i="22"/>
  <c r="Y51" i="22"/>
  <c r="X51" i="22"/>
  <c r="W51" i="22"/>
  <c r="V51" i="22"/>
  <c r="Y50" i="22"/>
  <c r="X50" i="22"/>
  <c r="W50" i="22"/>
  <c r="V50" i="22"/>
  <c r="Y49" i="22"/>
  <c r="AC49" i="22" s="1"/>
  <c r="AG49" i="22" s="1"/>
  <c r="X49" i="22"/>
  <c r="AB49" i="22" s="1"/>
  <c r="AF49" i="22" s="1"/>
  <c r="W49" i="22"/>
  <c r="AA49" i="22" s="1"/>
  <c r="AE49" i="22" s="1"/>
  <c r="V49" i="22"/>
  <c r="Z49" i="22" s="1"/>
  <c r="Y48" i="22"/>
  <c r="X48" i="22"/>
  <c r="W48" i="22"/>
  <c r="V48" i="22"/>
  <c r="Y47" i="22"/>
  <c r="X47" i="22"/>
  <c r="W47" i="22"/>
  <c r="V47" i="22"/>
  <c r="Y46" i="22"/>
  <c r="AC46" i="22" s="1"/>
  <c r="AG46" i="22" s="1"/>
  <c r="X46" i="22"/>
  <c r="AB46" i="22" s="1"/>
  <c r="AF46" i="22" s="1"/>
  <c r="W46" i="22"/>
  <c r="AA46" i="22" s="1"/>
  <c r="AE46" i="22" s="1"/>
  <c r="V46" i="22"/>
  <c r="Z46" i="22" s="1"/>
  <c r="Y45" i="22"/>
  <c r="X45" i="22"/>
  <c r="W45" i="22"/>
  <c r="V45" i="22"/>
  <c r="Y44" i="22"/>
  <c r="X44" i="22"/>
  <c r="W44" i="22"/>
  <c r="V44" i="22"/>
  <c r="Y43" i="22"/>
  <c r="X43" i="22"/>
  <c r="W43" i="22"/>
  <c r="V43" i="22"/>
  <c r="Y42" i="22"/>
  <c r="X42" i="22"/>
  <c r="W42" i="22"/>
  <c r="V42" i="22"/>
  <c r="Y41" i="22"/>
  <c r="AC41" i="22" s="1"/>
  <c r="AG41" i="22" s="1"/>
  <c r="X41" i="22"/>
  <c r="AB41" i="22" s="1"/>
  <c r="AF41" i="22" s="1"/>
  <c r="W41" i="22"/>
  <c r="AA41" i="22" s="1"/>
  <c r="AE41" i="22" s="1"/>
  <c r="V41" i="22"/>
  <c r="Z41" i="22" s="1"/>
  <c r="Y40" i="22"/>
  <c r="X40" i="22"/>
  <c r="W40" i="22"/>
  <c r="V40" i="22"/>
  <c r="Y39" i="22"/>
  <c r="X39" i="22"/>
  <c r="W39" i="22"/>
  <c r="V39" i="22"/>
  <c r="Y38" i="22"/>
  <c r="X38" i="22"/>
  <c r="W38" i="22"/>
  <c r="V38" i="22"/>
  <c r="Y37" i="22"/>
  <c r="X37" i="22"/>
  <c r="W37" i="22"/>
  <c r="V37" i="22"/>
  <c r="Y36" i="22"/>
  <c r="AC36" i="22" s="1"/>
  <c r="AG36" i="22" s="1"/>
  <c r="X36" i="22"/>
  <c r="AB36" i="22" s="1"/>
  <c r="AF36" i="22" s="1"/>
  <c r="W36" i="22"/>
  <c r="AA36" i="22" s="1"/>
  <c r="AE36" i="22" s="1"/>
  <c r="V36" i="22"/>
  <c r="Z36" i="22" s="1"/>
  <c r="Y35" i="22"/>
  <c r="X35" i="22"/>
  <c r="W35" i="22"/>
  <c r="V35" i="22"/>
  <c r="Y34" i="22"/>
  <c r="X34" i="22"/>
  <c r="W34" i="22"/>
  <c r="V34" i="22"/>
  <c r="Y33" i="22"/>
  <c r="X33" i="22"/>
  <c r="W33" i="22"/>
  <c r="V33" i="22"/>
  <c r="Y32" i="22"/>
  <c r="X32" i="22"/>
  <c r="W32" i="22"/>
  <c r="V32" i="22"/>
  <c r="Y31" i="22"/>
  <c r="X31" i="22"/>
  <c r="W31" i="22"/>
  <c r="V31" i="22"/>
  <c r="Y30" i="22"/>
  <c r="X30" i="22"/>
  <c r="W30" i="22"/>
  <c r="V30" i="22"/>
  <c r="Y29" i="22"/>
  <c r="X29" i="22"/>
  <c r="W29" i="22"/>
  <c r="V29" i="22"/>
  <c r="Y28" i="22"/>
  <c r="AC28" i="22" s="1"/>
  <c r="AG28" i="22" s="1"/>
  <c r="X28" i="22"/>
  <c r="AB28" i="22" s="1"/>
  <c r="AF28" i="22" s="1"/>
  <c r="W28" i="22"/>
  <c r="AA28" i="22" s="1"/>
  <c r="AE28" i="22" s="1"/>
  <c r="V28" i="22"/>
  <c r="Z28" i="22" s="1"/>
  <c r="Y27" i="22"/>
  <c r="X27" i="22"/>
  <c r="W27" i="22"/>
  <c r="V27" i="22"/>
  <c r="Y26" i="22"/>
  <c r="X26" i="22"/>
  <c r="W26" i="22"/>
  <c r="V26" i="22"/>
  <c r="Y25" i="22"/>
  <c r="X25" i="22"/>
  <c r="W25" i="22"/>
  <c r="V25" i="22"/>
  <c r="Y24" i="22"/>
  <c r="X24" i="22"/>
  <c r="W24" i="22"/>
  <c r="V24" i="22"/>
  <c r="Y23" i="22"/>
  <c r="X23" i="22"/>
  <c r="W23" i="22"/>
  <c r="V23" i="22"/>
  <c r="Y22" i="22"/>
  <c r="X22" i="22"/>
  <c r="W22" i="22"/>
  <c r="V22" i="22"/>
  <c r="Y21" i="22"/>
  <c r="AC21" i="22" s="1"/>
  <c r="AG21" i="22" s="1"/>
  <c r="X21" i="22"/>
  <c r="AB21" i="22" s="1"/>
  <c r="AF21" i="22" s="1"/>
  <c r="W21" i="22"/>
  <c r="AA21" i="22" s="1"/>
  <c r="AE21" i="22" s="1"/>
  <c r="V21" i="22"/>
  <c r="Z21" i="22" s="1"/>
  <c r="Y20" i="22"/>
  <c r="X20" i="22"/>
  <c r="W20" i="22"/>
  <c r="V20" i="22"/>
  <c r="Y18" i="22"/>
  <c r="X18" i="22"/>
  <c r="W18" i="22"/>
  <c r="V18" i="22"/>
  <c r="Y17" i="22"/>
  <c r="X17" i="22"/>
  <c r="W17" i="22"/>
  <c r="V17" i="22"/>
  <c r="Y16" i="22"/>
  <c r="X16" i="22"/>
  <c r="W16" i="22"/>
  <c r="V16" i="22"/>
  <c r="Y15" i="22"/>
  <c r="X15" i="22"/>
  <c r="W15" i="22"/>
  <c r="V15" i="22"/>
  <c r="Y14" i="22"/>
  <c r="X14" i="22"/>
  <c r="W14" i="22"/>
  <c r="V14" i="22"/>
  <c r="Y13" i="22"/>
  <c r="X13" i="22"/>
  <c r="W13" i="22"/>
  <c r="V13" i="22"/>
  <c r="Y12" i="22"/>
  <c r="X12" i="22"/>
  <c r="AB12" i="22" s="1"/>
  <c r="AF12" i="22" s="1"/>
  <c r="W12" i="22"/>
  <c r="AA12" i="22" s="1"/>
  <c r="AE12" i="22" s="1"/>
  <c r="V12" i="22"/>
  <c r="Z12" i="22" s="1"/>
  <c r="AC12" i="22" l="1"/>
  <c r="AG12" i="22" s="1"/>
  <c r="AD12" i="22"/>
  <c r="AH12" i="22"/>
  <c r="AI12" i="22" s="1"/>
  <c r="AJ12" i="22" s="1"/>
  <c r="AH21" i="22"/>
  <c r="AI21" i="22" s="1"/>
  <c r="AJ21" i="22" s="1"/>
  <c r="AD21" i="22"/>
  <c r="AH28" i="22"/>
  <c r="AI28" i="22" s="1"/>
  <c r="AJ28" i="22" s="1"/>
  <c r="AD28" i="22"/>
  <c r="AH36" i="22"/>
  <c r="AI36" i="22" s="1"/>
  <c r="AJ36" i="22" s="1"/>
  <c r="AD36" i="22"/>
  <c r="AH41" i="22"/>
  <c r="AI41" i="22" s="1"/>
  <c r="AJ41" i="22" s="1"/>
  <c r="AD41" i="22"/>
  <c r="AH46" i="22"/>
  <c r="AI46" i="22" s="1"/>
  <c r="AJ46" i="22" s="1"/>
  <c r="AD46" i="22"/>
  <c r="AH49" i="22"/>
  <c r="AI49" i="22" s="1"/>
  <c r="AJ49" i="22" s="1"/>
  <c r="AD49" i="22"/>
  <c r="AH55" i="22"/>
  <c r="AI55" i="22" s="1"/>
  <c r="AJ55" i="22" s="1"/>
  <c r="AD55" i="22"/>
  <c r="AH61" i="22"/>
  <c r="AI61" i="22" s="1"/>
  <c r="AJ61" i="22" s="1"/>
  <c r="AD61" i="22"/>
  <c r="AH63" i="22"/>
  <c r="AI63" i="22" s="1"/>
  <c r="AJ63" i="22" s="1"/>
  <c r="AD63" i="22"/>
  <c r="AH65" i="22"/>
  <c r="AI65" i="22" s="1"/>
  <c r="AJ65" i="22" s="1"/>
  <c r="AD65" i="22"/>
  <c r="AH69" i="22"/>
  <c r="AI69" i="22" s="1"/>
  <c r="AJ69" i="22" s="1"/>
  <c r="AD69" i="22"/>
  <c r="AH73" i="22"/>
  <c r="AI73" i="22" s="1"/>
  <c r="AJ73" i="22" s="1"/>
  <c r="AD73" i="22"/>
  <c r="AH81" i="22"/>
  <c r="AI81" i="22" s="1"/>
  <c r="AJ81" i="22" s="1"/>
  <c r="AD81" i="22"/>
  <c r="AH83" i="22"/>
  <c r="AI83" i="22" s="1"/>
  <c r="AJ83" i="22" s="1"/>
  <c r="AD83" i="22"/>
  <c r="Y132" i="21"/>
  <c r="X132" i="21"/>
  <c r="W132" i="21"/>
  <c r="V132" i="21"/>
  <c r="Y131" i="21"/>
  <c r="AC131" i="21" s="1"/>
  <c r="AG131" i="21" s="1"/>
  <c r="X131" i="21"/>
  <c r="AB131" i="21" s="1"/>
  <c r="AF131" i="21" s="1"/>
  <c r="W131" i="21"/>
  <c r="AA131" i="21" s="1"/>
  <c r="AE131" i="21" s="1"/>
  <c r="V131" i="21"/>
  <c r="Z131" i="21" s="1"/>
  <c r="Y130" i="21"/>
  <c r="X130" i="21"/>
  <c r="W130" i="21"/>
  <c r="V130" i="21"/>
  <c r="Y129" i="21"/>
  <c r="AC129" i="21" s="1"/>
  <c r="AG129" i="21" s="1"/>
  <c r="X129" i="21"/>
  <c r="AB129" i="21" s="1"/>
  <c r="AF129" i="21" s="1"/>
  <c r="W129" i="21"/>
  <c r="AA129" i="21" s="1"/>
  <c r="AE129" i="21" s="1"/>
  <c r="V129" i="21"/>
  <c r="Z129" i="21" s="1"/>
  <c r="Y128" i="21"/>
  <c r="X128" i="21"/>
  <c r="W128" i="21"/>
  <c r="V128" i="21"/>
  <c r="Y127" i="21"/>
  <c r="AC127" i="21" s="1"/>
  <c r="AG127" i="21" s="1"/>
  <c r="X127" i="21"/>
  <c r="AB127" i="21" s="1"/>
  <c r="AF127" i="21" s="1"/>
  <c r="W127" i="21"/>
  <c r="AA127" i="21" s="1"/>
  <c r="AE127" i="21" s="1"/>
  <c r="V127" i="21"/>
  <c r="Z127" i="21" s="1"/>
  <c r="Y126" i="21"/>
  <c r="X126" i="21"/>
  <c r="W126" i="21"/>
  <c r="V126" i="21"/>
  <c r="Y125" i="21"/>
  <c r="AC125" i="21" s="1"/>
  <c r="AG125" i="21" s="1"/>
  <c r="X125" i="21"/>
  <c r="AB125" i="21" s="1"/>
  <c r="AF125" i="21" s="1"/>
  <c r="W125" i="21"/>
  <c r="AA125" i="21" s="1"/>
  <c r="AE125" i="21" s="1"/>
  <c r="V125" i="21"/>
  <c r="Z125" i="21" s="1"/>
  <c r="Y124" i="21"/>
  <c r="X124" i="21"/>
  <c r="W124" i="21"/>
  <c r="V124" i="21"/>
  <c r="Y123" i="21"/>
  <c r="X123" i="21"/>
  <c r="W123" i="21"/>
  <c r="V123" i="21"/>
  <c r="Y122" i="21"/>
  <c r="X122" i="21"/>
  <c r="W122" i="21"/>
  <c r="V122" i="21"/>
  <c r="Y121" i="21"/>
  <c r="X121" i="21"/>
  <c r="W121" i="21"/>
  <c r="V121" i="21"/>
  <c r="Y120" i="21"/>
  <c r="X120" i="21"/>
  <c r="W120" i="21"/>
  <c r="V120" i="21"/>
  <c r="Y119" i="21"/>
  <c r="X119" i="21"/>
  <c r="W119" i="21"/>
  <c r="V119" i="21"/>
  <c r="Y118" i="21"/>
  <c r="X118" i="21"/>
  <c r="W118" i="21"/>
  <c r="V118" i="21"/>
  <c r="Y117" i="21"/>
  <c r="X117" i="21"/>
  <c r="W117" i="21"/>
  <c r="V117" i="21"/>
  <c r="Y116" i="21"/>
  <c r="X116" i="21"/>
  <c r="W116" i="21"/>
  <c r="V116" i="21"/>
  <c r="Y115" i="21"/>
  <c r="AC115" i="21" s="1"/>
  <c r="AG115" i="21" s="1"/>
  <c r="X115" i="21"/>
  <c r="AB115" i="21" s="1"/>
  <c r="AF115" i="21" s="1"/>
  <c r="W115" i="21"/>
  <c r="AA115" i="21" s="1"/>
  <c r="AE115" i="21" s="1"/>
  <c r="V115" i="21"/>
  <c r="Z115" i="21" s="1"/>
  <c r="Y39" i="21"/>
  <c r="X39" i="21"/>
  <c r="W39" i="21"/>
  <c r="V39" i="21"/>
  <c r="Y38" i="21"/>
  <c r="X38" i="21"/>
  <c r="W38" i="21"/>
  <c r="V38" i="21"/>
  <c r="Y37" i="21"/>
  <c r="X37" i="21"/>
  <c r="W37" i="21"/>
  <c r="V37" i="21"/>
  <c r="Y36" i="21"/>
  <c r="X36" i="21"/>
  <c r="W36" i="21"/>
  <c r="V36" i="21"/>
  <c r="Y35" i="21"/>
  <c r="X35" i="21"/>
  <c r="W35" i="21"/>
  <c r="V35" i="21"/>
  <c r="Y34" i="21"/>
  <c r="X34" i="21"/>
  <c r="W34" i="21"/>
  <c r="V34" i="21"/>
  <c r="Y33" i="21"/>
  <c r="X33" i="21"/>
  <c r="W33" i="21"/>
  <c r="V33" i="21"/>
  <c r="Y32" i="21"/>
  <c r="X32" i="21"/>
  <c r="W32" i="21"/>
  <c r="V32" i="21"/>
  <c r="Y31" i="21"/>
  <c r="X31" i="21"/>
  <c r="W31" i="21"/>
  <c r="V31" i="21"/>
  <c r="Y30" i="21"/>
  <c r="X30" i="21"/>
  <c r="W30" i="21"/>
  <c r="V30" i="21"/>
  <c r="Y29" i="21"/>
  <c r="X29" i="21"/>
  <c r="W29" i="21"/>
  <c r="V29" i="21"/>
  <c r="Y28" i="21"/>
  <c r="AC28" i="21" s="1"/>
  <c r="AG28" i="21" s="1"/>
  <c r="X28" i="21"/>
  <c r="AB28" i="21" s="1"/>
  <c r="AF28" i="21" s="1"/>
  <c r="W28" i="21"/>
  <c r="AA28" i="21" s="1"/>
  <c r="AE28" i="21" s="1"/>
  <c r="V28" i="21"/>
  <c r="Z28" i="21" s="1"/>
  <c r="V20" i="21"/>
  <c r="W20" i="21"/>
  <c r="X20" i="21"/>
  <c r="Y20" i="21"/>
  <c r="Y114" i="21"/>
  <c r="X114" i="21"/>
  <c r="W114" i="21"/>
  <c r="V114" i="21"/>
  <c r="Y113" i="21"/>
  <c r="AC113" i="21" s="1"/>
  <c r="AG113" i="21" s="1"/>
  <c r="X113" i="21"/>
  <c r="AB113" i="21" s="1"/>
  <c r="AF113" i="21" s="1"/>
  <c r="W113" i="21"/>
  <c r="AA113" i="21" s="1"/>
  <c r="AE113" i="21" s="1"/>
  <c r="V113" i="21"/>
  <c r="Z113" i="21" s="1"/>
  <c r="Y112" i="21"/>
  <c r="X112" i="21"/>
  <c r="W112" i="21"/>
  <c r="V112" i="21"/>
  <c r="Y111" i="21"/>
  <c r="X111" i="21"/>
  <c r="W111" i="21"/>
  <c r="V111" i="21"/>
  <c r="Y110" i="21"/>
  <c r="X110" i="21"/>
  <c r="W110" i="21"/>
  <c r="V110" i="21"/>
  <c r="Y109" i="21"/>
  <c r="AC109" i="21" s="1"/>
  <c r="AG109" i="21" s="1"/>
  <c r="X109" i="21"/>
  <c r="AB109" i="21" s="1"/>
  <c r="AF109" i="21" s="1"/>
  <c r="W109" i="21"/>
  <c r="AA109" i="21" s="1"/>
  <c r="AE109" i="21" s="1"/>
  <c r="V109" i="21"/>
  <c r="Z109" i="21" s="1"/>
  <c r="Y108" i="21"/>
  <c r="X108" i="21"/>
  <c r="W108" i="21"/>
  <c r="V108" i="21"/>
  <c r="Y107" i="21"/>
  <c r="AC107" i="21" s="1"/>
  <c r="AG107" i="21" s="1"/>
  <c r="X107" i="21"/>
  <c r="AB107" i="21" s="1"/>
  <c r="AF107" i="21" s="1"/>
  <c r="W107" i="21"/>
  <c r="AA107" i="21" s="1"/>
  <c r="AE107" i="21" s="1"/>
  <c r="V107" i="21"/>
  <c r="Z107" i="21" s="1"/>
  <c r="Y106" i="21"/>
  <c r="X106" i="21"/>
  <c r="W106" i="21"/>
  <c r="V106" i="21"/>
  <c r="Y105" i="21"/>
  <c r="X105" i="21"/>
  <c r="W105" i="21"/>
  <c r="V105" i="21"/>
  <c r="Y104" i="21"/>
  <c r="X104" i="21"/>
  <c r="W104" i="21"/>
  <c r="V104" i="21"/>
  <c r="Y103" i="21"/>
  <c r="AC103" i="21" s="1"/>
  <c r="AG103" i="21" s="1"/>
  <c r="X103" i="21"/>
  <c r="AB103" i="21" s="1"/>
  <c r="AF103" i="21" s="1"/>
  <c r="W103" i="21"/>
  <c r="AA103" i="21" s="1"/>
  <c r="AE103" i="21" s="1"/>
  <c r="V103" i="21"/>
  <c r="Z103" i="21" s="1"/>
  <c r="Y102" i="21"/>
  <c r="X102" i="21"/>
  <c r="W102" i="21"/>
  <c r="V102" i="21"/>
  <c r="Y101" i="21"/>
  <c r="X101" i="21"/>
  <c r="W101" i="21"/>
  <c r="V101" i="21"/>
  <c r="Y100" i="21"/>
  <c r="X100" i="21"/>
  <c r="W100" i="21"/>
  <c r="V100" i="21"/>
  <c r="Y99" i="21"/>
  <c r="X99" i="21"/>
  <c r="W99" i="21"/>
  <c r="V99" i="21"/>
  <c r="Y98" i="21"/>
  <c r="X98" i="21"/>
  <c r="W98" i="21"/>
  <c r="V98" i="21"/>
  <c r="Y97" i="21"/>
  <c r="AC97" i="21" s="1"/>
  <c r="AG97" i="21" s="1"/>
  <c r="X97" i="21"/>
  <c r="AB97" i="21" s="1"/>
  <c r="AF97" i="21" s="1"/>
  <c r="W97" i="21"/>
  <c r="AA97" i="21" s="1"/>
  <c r="AE97" i="21" s="1"/>
  <c r="V97" i="21"/>
  <c r="Z97" i="21" s="1"/>
  <c r="Y96" i="21"/>
  <c r="X96" i="21"/>
  <c r="W96" i="21"/>
  <c r="V96" i="21"/>
  <c r="Y95" i="21"/>
  <c r="X95" i="21"/>
  <c r="W95" i="21"/>
  <c r="V95" i="21"/>
  <c r="Y94" i="21"/>
  <c r="X94" i="21"/>
  <c r="W94" i="21"/>
  <c r="V94" i="21"/>
  <c r="Y93" i="21"/>
  <c r="X93" i="21"/>
  <c r="W93" i="21"/>
  <c r="V93" i="21"/>
  <c r="Y92" i="21"/>
  <c r="AC92" i="21" s="1"/>
  <c r="AG92" i="21" s="1"/>
  <c r="X92" i="21"/>
  <c r="AB92" i="21" s="1"/>
  <c r="AF92" i="21" s="1"/>
  <c r="W92" i="21"/>
  <c r="AA92" i="21" s="1"/>
  <c r="AE92" i="21" s="1"/>
  <c r="V92" i="21"/>
  <c r="Z92" i="21" s="1"/>
  <c r="Y91" i="21"/>
  <c r="X91" i="21"/>
  <c r="W91" i="21"/>
  <c r="V91" i="21"/>
  <c r="Y90" i="21"/>
  <c r="X90" i="21"/>
  <c r="W90" i="21"/>
  <c r="V90" i="21"/>
  <c r="Y89" i="21"/>
  <c r="X89" i="21"/>
  <c r="W89" i="21"/>
  <c r="V89" i="21"/>
  <c r="Y88" i="21"/>
  <c r="X88" i="21"/>
  <c r="W88" i="21"/>
  <c r="V88" i="21"/>
  <c r="Y87" i="21"/>
  <c r="X87" i="21"/>
  <c r="W87" i="21"/>
  <c r="V87" i="21"/>
  <c r="Y86" i="21"/>
  <c r="X86" i="21"/>
  <c r="W86" i="21"/>
  <c r="V86" i="21"/>
  <c r="Y85" i="21"/>
  <c r="X85" i="21"/>
  <c r="W85" i="21"/>
  <c r="V85" i="21"/>
  <c r="Y84" i="21"/>
  <c r="X84" i="21"/>
  <c r="W84" i="21"/>
  <c r="V84" i="21"/>
  <c r="Y83" i="21"/>
  <c r="X83" i="21"/>
  <c r="W83" i="21"/>
  <c r="V83" i="21"/>
  <c r="Y82" i="21"/>
  <c r="X82" i="21"/>
  <c r="W82" i="21"/>
  <c r="V82" i="21"/>
  <c r="Y81" i="21"/>
  <c r="X81" i="21"/>
  <c r="W81" i="21"/>
  <c r="V81" i="21"/>
  <c r="Y80" i="21"/>
  <c r="AC80" i="21" s="1"/>
  <c r="AG80" i="21" s="1"/>
  <c r="X80" i="21"/>
  <c r="AB80" i="21" s="1"/>
  <c r="AF80" i="21" s="1"/>
  <c r="W80" i="21"/>
  <c r="AA80" i="21" s="1"/>
  <c r="AE80" i="21" s="1"/>
  <c r="V80" i="21"/>
  <c r="Z80" i="21" s="1"/>
  <c r="Y79" i="21"/>
  <c r="X79" i="21"/>
  <c r="W79" i="21"/>
  <c r="V79" i="21"/>
  <c r="Y78" i="21"/>
  <c r="X78" i="21"/>
  <c r="W78" i="21"/>
  <c r="V78" i="21"/>
  <c r="Y77" i="21"/>
  <c r="X77" i="21"/>
  <c r="W77" i="21"/>
  <c r="V77" i="21"/>
  <c r="Y76" i="21"/>
  <c r="X76" i="21"/>
  <c r="W76" i="21"/>
  <c r="V76" i="21"/>
  <c r="Y75" i="21"/>
  <c r="X75" i="21"/>
  <c r="W75" i="21"/>
  <c r="V75" i="21"/>
  <c r="Y74" i="21"/>
  <c r="AC74" i="21" s="1"/>
  <c r="AG74" i="21" s="1"/>
  <c r="X74" i="21"/>
  <c r="AB74" i="21" s="1"/>
  <c r="AF74" i="21" s="1"/>
  <c r="W74" i="21"/>
  <c r="AA74" i="21" s="1"/>
  <c r="AE74" i="21" s="1"/>
  <c r="V74" i="21"/>
  <c r="Z74" i="21" s="1"/>
  <c r="Y73" i="21"/>
  <c r="X73" i="21"/>
  <c r="W73" i="21"/>
  <c r="V73" i="21"/>
  <c r="Y72" i="21"/>
  <c r="X72" i="21"/>
  <c r="W72" i="21"/>
  <c r="V72" i="21"/>
  <c r="Y71" i="21"/>
  <c r="X71" i="21"/>
  <c r="W71" i="21"/>
  <c r="V71" i="21"/>
  <c r="Y70" i="21"/>
  <c r="X70" i="21"/>
  <c r="W70" i="21"/>
  <c r="V70" i="21"/>
  <c r="Y69" i="21"/>
  <c r="X69" i="21"/>
  <c r="W69" i="21"/>
  <c r="V69" i="21"/>
  <c r="Y68" i="21"/>
  <c r="X68" i="21"/>
  <c r="W68" i="21"/>
  <c r="V68" i="21"/>
  <c r="Y67" i="21"/>
  <c r="X67" i="21"/>
  <c r="W67" i="21"/>
  <c r="V67" i="21"/>
  <c r="Y66" i="21"/>
  <c r="AC66" i="21" s="1"/>
  <c r="AG66" i="21" s="1"/>
  <c r="X66" i="21"/>
  <c r="AB66" i="21" s="1"/>
  <c r="AF66" i="21" s="1"/>
  <c r="W66" i="21"/>
  <c r="AA66" i="21" s="1"/>
  <c r="AE66" i="21" s="1"/>
  <c r="V66" i="21"/>
  <c r="Z66" i="21" s="1"/>
  <c r="Y65" i="21"/>
  <c r="X65" i="21"/>
  <c r="W65" i="21"/>
  <c r="V65" i="21"/>
  <c r="Y64" i="21"/>
  <c r="AC64" i="21" s="1"/>
  <c r="AG64" i="21" s="1"/>
  <c r="X64" i="21"/>
  <c r="AB64" i="21" s="1"/>
  <c r="AF64" i="21" s="1"/>
  <c r="W64" i="21"/>
  <c r="AA64" i="21" s="1"/>
  <c r="AE64" i="21" s="1"/>
  <c r="V64" i="21"/>
  <c r="Z64" i="21" s="1"/>
  <c r="Y63" i="21"/>
  <c r="X63" i="21"/>
  <c r="W63" i="21"/>
  <c r="V63" i="21"/>
  <c r="Y62" i="21"/>
  <c r="X62" i="21"/>
  <c r="W62" i="21"/>
  <c r="V62" i="21"/>
  <c r="Y61" i="21"/>
  <c r="AC61" i="21" s="1"/>
  <c r="AG61" i="21" s="1"/>
  <c r="X61" i="21"/>
  <c r="AB61" i="21" s="1"/>
  <c r="AF61" i="21" s="1"/>
  <c r="W61" i="21"/>
  <c r="AA61" i="21" s="1"/>
  <c r="AE61" i="21" s="1"/>
  <c r="V61" i="21"/>
  <c r="Z61" i="21" s="1"/>
  <c r="Y60" i="21"/>
  <c r="X60" i="21"/>
  <c r="W60" i="21"/>
  <c r="V60" i="21"/>
  <c r="Y59" i="21"/>
  <c r="X59" i="21"/>
  <c r="W59" i="21"/>
  <c r="V59" i="21"/>
  <c r="Y58" i="21"/>
  <c r="X58" i="21"/>
  <c r="W58" i="21"/>
  <c r="V58" i="21"/>
  <c r="Y57" i="21"/>
  <c r="X57" i="21"/>
  <c r="W57" i="21"/>
  <c r="V57" i="21"/>
  <c r="Y56" i="21"/>
  <c r="X56" i="21"/>
  <c r="W56" i="21"/>
  <c r="V56" i="21"/>
  <c r="Y55" i="21"/>
  <c r="X55" i="21"/>
  <c r="W55" i="21"/>
  <c r="V55" i="21"/>
  <c r="Y54" i="21"/>
  <c r="X54" i="21"/>
  <c r="W54" i="21"/>
  <c r="V54" i="21"/>
  <c r="Y53" i="21"/>
  <c r="AC53" i="21" s="1"/>
  <c r="AG53" i="21" s="1"/>
  <c r="X53" i="21"/>
  <c r="AB53" i="21" s="1"/>
  <c r="AF53" i="21" s="1"/>
  <c r="W53" i="21"/>
  <c r="AA53" i="21" s="1"/>
  <c r="AE53" i="21" s="1"/>
  <c r="V53" i="21"/>
  <c r="Z53" i="21" s="1"/>
  <c r="Y52" i="21"/>
  <c r="X52" i="21"/>
  <c r="W52" i="21"/>
  <c r="V52" i="21"/>
  <c r="Y51" i="21"/>
  <c r="X51" i="21"/>
  <c r="W51" i="21"/>
  <c r="V51" i="21"/>
  <c r="Y50" i="21"/>
  <c r="X50" i="21"/>
  <c r="W50" i="21"/>
  <c r="V50" i="21"/>
  <c r="Y49" i="21"/>
  <c r="X49" i="21"/>
  <c r="W49" i="21"/>
  <c r="V49" i="21"/>
  <c r="Y48" i="21"/>
  <c r="AC48" i="21" s="1"/>
  <c r="AG48" i="21" s="1"/>
  <c r="X48" i="21"/>
  <c r="AB48" i="21" s="1"/>
  <c r="AF48" i="21" s="1"/>
  <c r="W48" i="21"/>
  <c r="AA48" i="21" s="1"/>
  <c r="AE48" i="21" s="1"/>
  <c r="V48" i="21"/>
  <c r="Z48" i="21" s="1"/>
  <c r="Y47" i="21"/>
  <c r="X47" i="21"/>
  <c r="W47" i="21"/>
  <c r="V47" i="21"/>
  <c r="Y46" i="21"/>
  <c r="X46" i="21"/>
  <c r="W46" i="21"/>
  <c r="V46" i="21"/>
  <c r="Y45" i="21"/>
  <c r="X45" i="21"/>
  <c r="W45" i="21"/>
  <c r="V45" i="21"/>
  <c r="Y44" i="21"/>
  <c r="X44" i="21"/>
  <c r="W44" i="21"/>
  <c r="V44" i="21"/>
  <c r="Y43" i="21"/>
  <c r="X43" i="21"/>
  <c r="W43" i="21"/>
  <c r="V43" i="21"/>
  <c r="Y42" i="21"/>
  <c r="X42" i="21"/>
  <c r="W42" i="21"/>
  <c r="V42" i="21"/>
  <c r="Y41" i="21"/>
  <c r="X41" i="21"/>
  <c r="W41" i="21"/>
  <c r="V41" i="21"/>
  <c r="Y40" i="21"/>
  <c r="AC40" i="21" s="1"/>
  <c r="AG40" i="21" s="1"/>
  <c r="X40" i="21"/>
  <c r="AB40" i="21" s="1"/>
  <c r="AF40" i="21" s="1"/>
  <c r="W40" i="21"/>
  <c r="AA40" i="21" s="1"/>
  <c r="AE40" i="21" s="1"/>
  <c r="V40" i="21"/>
  <c r="Z40" i="21" s="1"/>
  <c r="Y27" i="21"/>
  <c r="X27" i="21"/>
  <c r="W27" i="21"/>
  <c r="V27" i="21"/>
  <c r="Y26" i="21"/>
  <c r="X26" i="21"/>
  <c r="W26" i="21"/>
  <c r="V26" i="21"/>
  <c r="Y25" i="21"/>
  <c r="X25" i="21"/>
  <c r="W25" i="21"/>
  <c r="V25" i="21"/>
  <c r="Y24" i="21"/>
  <c r="X24" i="21"/>
  <c r="W24" i="21"/>
  <c r="V24" i="21"/>
  <c r="Y23" i="21"/>
  <c r="X23" i="21"/>
  <c r="W23" i="21"/>
  <c r="V23" i="21"/>
  <c r="Y22" i="21"/>
  <c r="X22" i="21"/>
  <c r="W22" i="21"/>
  <c r="V22" i="21"/>
  <c r="Y21" i="21"/>
  <c r="AC21" i="21" s="1"/>
  <c r="AG21" i="21" s="1"/>
  <c r="X21" i="21"/>
  <c r="AB21" i="21" s="1"/>
  <c r="AF21" i="21" s="1"/>
  <c r="W21" i="21"/>
  <c r="AA21" i="21" s="1"/>
  <c r="AE21" i="21" s="1"/>
  <c r="V21" i="21"/>
  <c r="Z21" i="21" s="1"/>
  <c r="Y18" i="21"/>
  <c r="X18" i="21"/>
  <c r="W18" i="21"/>
  <c r="V18" i="21"/>
  <c r="Y17" i="21"/>
  <c r="X17" i="21"/>
  <c r="W17" i="21"/>
  <c r="V17" i="21"/>
  <c r="Y16" i="21"/>
  <c r="X16" i="21"/>
  <c r="W16" i="21"/>
  <c r="V16" i="21"/>
  <c r="Y15" i="21"/>
  <c r="X15" i="21"/>
  <c r="W15" i="21"/>
  <c r="V15" i="21"/>
  <c r="Y14" i="21"/>
  <c r="X14" i="21"/>
  <c r="W14" i="21"/>
  <c r="V14" i="21"/>
  <c r="Y13" i="21"/>
  <c r="X13" i="21"/>
  <c r="W13" i="21"/>
  <c r="V13" i="21"/>
  <c r="Y12" i="21"/>
  <c r="AC12" i="21" s="1"/>
  <c r="AG12" i="21" s="1"/>
  <c r="X12" i="21"/>
  <c r="AB12" i="21" s="1"/>
  <c r="AF12" i="21" s="1"/>
  <c r="W12" i="21"/>
  <c r="AA12" i="21" s="1"/>
  <c r="AE12" i="21" s="1"/>
  <c r="V12" i="21"/>
  <c r="Z12" i="21" s="1"/>
  <c r="AD12" i="21" s="1"/>
  <c r="AH131" i="21" l="1"/>
  <c r="AI131" i="21" s="1"/>
  <c r="AJ131" i="21" s="1"/>
  <c r="AD131" i="21"/>
  <c r="AH129" i="21"/>
  <c r="AI129" i="21" s="1"/>
  <c r="AJ129" i="21" s="1"/>
  <c r="AD129" i="21"/>
  <c r="AH127" i="21"/>
  <c r="AI127" i="21" s="1"/>
  <c r="AJ127" i="21" s="1"/>
  <c r="AD127" i="21"/>
  <c r="AH125" i="21"/>
  <c r="AI125" i="21" s="1"/>
  <c r="AJ125" i="21" s="1"/>
  <c r="AD125" i="21"/>
  <c r="AH115" i="21"/>
  <c r="AI115" i="21" s="1"/>
  <c r="AJ115" i="21" s="1"/>
  <c r="AD115" i="21"/>
  <c r="AH28" i="21"/>
  <c r="AI28" i="21" s="1"/>
  <c r="AJ28" i="21" s="1"/>
  <c r="AD28" i="21"/>
  <c r="AH12" i="21"/>
  <c r="AI12" i="21" s="1"/>
  <c r="AJ12" i="21" s="1"/>
  <c r="AH21" i="21"/>
  <c r="AI21" i="21" s="1"/>
  <c r="AJ21" i="21" s="1"/>
  <c r="AD21" i="21"/>
  <c r="AH40" i="21"/>
  <c r="AI40" i="21" s="1"/>
  <c r="AJ40" i="21" s="1"/>
  <c r="AD40" i="21"/>
  <c r="AH48" i="21"/>
  <c r="AI48" i="21" s="1"/>
  <c r="AJ48" i="21" s="1"/>
  <c r="AD48" i="21"/>
  <c r="AH53" i="21"/>
  <c r="AI53" i="21" s="1"/>
  <c r="AJ53" i="21" s="1"/>
  <c r="AD53" i="21"/>
  <c r="AH61" i="21"/>
  <c r="AI61" i="21" s="1"/>
  <c r="AJ61" i="21" s="1"/>
  <c r="AD61" i="21"/>
  <c r="AH64" i="21"/>
  <c r="AI64" i="21" s="1"/>
  <c r="AJ64" i="21" s="1"/>
  <c r="AD64" i="21"/>
  <c r="AH66" i="21"/>
  <c r="AI66" i="21" s="1"/>
  <c r="AJ66" i="21" s="1"/>
  <c r="AD66" i="21"/>
  <c r="AH74" i="21"/>
  <c r="AI74" i="21" s="1"/>
  <c r="AJ74" i="21" s="1"/>
  <c r="AD74" i="21"/>
  <c r="AH80" i="21"/>
  <c r="AI80" i="21" s="1"/>
  <c r="AJ80" i="21" s="1"/>
  <c r="AD80" i="21"/>
  <c r="AH92" i="21"/>
  <c r="AI92" i="21" s="1"/>
  <c r="AJ92" i="21" s="1"/>
  <c r="AD92" i="21"/>
  <c r="AH97" i="21"/>
  <c r="AI97" i="21" s="1"/>
  <c r="AJ97" i="21" s="1"/>
  <c r="AD97" i="21"/>
  <c r="AH103" i="21"/>
  <c r="AI103" i="21" s="1"/>
  <c r="AJ103" i="21" s="1"/>
  <c r="AD103" i="21"/>
  <c r="AH107" i="21"/>
  <c r="AI107" i="21" s="1"/>
  <c r="AJ107" i="21" s="1"/>
  <c r="AD107" i="21"/>
  <c r="AH109" i="21"/>
  <c r="AI109" i="21" s="1"/>
  <c r="AJ109" i="21" s="1"/>
  <c r="AD109" i="21"/>
  <c r="AH113" i="21"/>
  <c r="AI113" i="21" s="1"/>
  <c r="AJ113" i="21" s="1"/>
  <c r="AD113" i="21"/>
  <c r="Y66" i="20" l="1"/>
  <c r="X66" i="20"/>
  <c r="W66" i="20"/>
  <c r="V66" i="20"/>
  <c r="Y65" i="20"/>
  <c r="X65" i="20"/>
  <c r="W65" i="20"/>
  <c r="V65" i="20"/>
  <c r="Y64" i="20"/>
  <c r="X64" i="20"/>
  <c r="W64" i="20"/>
  <c r="V64" i="20"/>
  <c r="Y63" i="20"/>
  <c r="X63" i="20"/>
  <c r="AB63" i="20" s="1"/>
  <c r="AF63" i="20" s="1"/>
  <c r="W63" i="20"/>
  <c r="V63" i="20"/>
  <c r="Z63" i="20" s="1"/>
  <c r="Y62" i="20"/>
  <c r="X62" i="20"/>
  <c r="W62" i="20"/>
  <c r="V62" i="20"/>
  <c r="Y61" i="20"/>
  <c r="X61" i="20"/>
  <c r="W61" i="20"/>
  <c r="V61" i="20"/>
  <c r="Y60" i="20"/>
  <c r="X60" i="20"/>
  <c r="W60" i="20"/>
  <c r="V60" i="20"/>
  <c r="Y59" i="20"/>
  <c r="AC59" i="20" s="1"/>
  <c r="AG59" i="20" s="1"/>
  <c r="X59" i="20"/>
  <c r="AB59" i="20" s="1"/>
  <c r="AF59" i="20" s="1"/>
  <c r="W59" i="20"/>
  <c r="AA59" i="20" s="1"/>
  <c r="AE59" i="20" s="1"/>
  <c r="V59" i="20"/>
  <c r="Z59" i="20" s="1"/>
  <c r="Y58" i="20"/>
  <c r="AC58" i="20" s="1"/>
  <c r="AG58" i="20" s="1"/>
  <c r="X58" i="20"/>
  <c r="AB58" i="20" s="1"/>
  <c r="AF58" i="20" s="1"/>
  <c r="W58" i="20"/>
  <c r="AA58" i="20" s="1"/>
  <c r="AE58" i="20" s="1"/>
  <c r="V58" i="20"/>
  <c r="Y57" i="20"/>
  <c r="X57" i="20"/>
  <c r="W57" i="20"/>
  <c r="V57" i="20"/>
  <c r="Y56" i="20"/>
  <c r="AC56" i="20" s="1"/>
  <c r="AG56" i="20" s="1"/>
  <c r="X56" i="20"/>
  <c r="AB56" i="20" s="1"/>
  <c r="AF56" i="20" s="1"/>
  <c r="W56" i="20"/>
  <c r="AA56" i="20" s="1"/>
  <c r="AE56" i="20" s="1"/>
  <c r="V56" i="20"/>
  <c r="Z56" i="20" s="1"/>
  <c r="Y55" i="20"/>
  <c r="X55" i="20"/>
  <c r="W55" i="20"/>
  <c r="V55" i="20"/>
  <c r="Y54" i="20"/>
  <c r="X54" i="20"/>
  <c r="W54" i="20"/>
  <c r="V54" i="20"/>
  <c r="Y53" i="20"/>
  <c r="X53" i="20"/>
  <c r="AB53" i="20" s="1"/>
  <c r="AF53" i="20" s="1"/>
  <c r="W53" i="20"/>
  <c r="V53" i="20"/>
  <c r="Z53" i="20" s="1"/>
  <c r="Y52" i="20"/>
  <c r="X52" i="20"/>
  <c r="W52" i="20"/>
  <c r="V52" i="20"/>
  <c r="Y51" i="20"/>
  <c r="X51" i="20"/>
  <c r="W51" i="20"/>
  <c r="V51" i="20"/>
  <c r="Y50" i="20"/>
  <c r="AC50" i="20" s="1"/>
  <c r="AG50" i="20" s="1"/>
  <c r="X50" i="20"/>
  <c r="AB50" i="20" s="1"/>
  <c r="AF50" i="20" s="1"/>
  <c r="W50" i="20"/>
  <c r="AA50" i="20" s="1"/>
  <c r="AE50" i="20" s="1"/>
  <c r="V50" i="20"/>
  <c r="Z50" i="20" s="1"/>
  <c r="Y49" i="20"/>
  <c r="X49" i="20"/>
  <c r="W49" i="20"/>
  <c r="V49" i="20"/>
  <c r="Y48" i="20"/>
  <c r="X48" i="20"/>
  <c r="W48" i="20"/>
  <c r="V48" i="20"/>
  <c r="Y47" i="20"/>
  <c r="X47" i="20"/>
  <c r="W47" i="20"/>
  <c r="V47" i="20"/>
  <c r="Y46" i="20"/>
  <c r="X46" i="20"/>
  <c r="W46" i="20"/>
  <c r="V46" i="20"/>
  <c r="Y45" i="20"/>
  <c r="X45" i="20"/>
  <c r="W45" i="20"/>
  <c r="V45" i="20"/>
  <c r="Y44" i="20"/>
  <c r="X44" i="20"/>
  <c r="W44" i="20"/>
  <c r="V44" i="20"/>
  <c r="Y43" i="20"/>
  <c r="X43" i="20"/>
  <c r="W43" i="20"/>
  <c r="V43" i="20"/>
  <c r="Y42" i="20"/>
  <c r="AC42" i="20" s="1"/>
  <c r="AG42" i="20" s="1"/>
  <c r="X42" i="20"/>
  <c r="AB42" i="20" s="1"/>
  <c r="AF42" i="20" s="1"/>
  <c r="W42" i="20"/>
  <c r="AA42" i="20" s="1"/>
  <c r="AE42" i="20" s="1"/>
  <c r="V42" i="20"/>
  <c r="Z42" i="20" s="1"/>
  <c r="Y41" i="20"/>
  <c r="X41" i="20"/>
  <c r="W41" i="20"/>
  <c r="V41" i="20"/>
  <c r="Y40" i="20"/>
  <c r="X40" i="20"/>
  <c r="W40" i="20"/>
  <c r="V40" i="20"/>
  <c r="Y39" i="20"/>
  <c r="X39" i="20"/>
  <c r="W39" i="20"/>
  <c r="V39" i="20"/>
  <c r="Y38" i="20"/>
  <c r="X38" i="20"/>
  <c r="W38" i="20"/>
  <c r="V38" i="20"/>
  <c r="Y37" i="20"/>
  <c r="X37" i="20"/>
  <c r="W37" i="20"/>
  <c r="V37" i="20"/>
  <c r="Y36" i="20"/>
  <c r="X36" i="20"/>
  <c r="W36" i="20"/>
  <c r="V36" i="20"/>
  <c r="Y35" i="20"/>
  <c r="X35" i="20"/>
  <c r="W35" i="20"/>
  <c r="V35" i="20"/>
  <c r="Y34" i="20"/>
  <c r="AC34" i="20" s="1"/>
  <c r="AG34" i="20" s="1"/>
  <c r="X34" i="20"/>
  <c r="AB34" i="20" s="1"/>
  <c r="AF34" i="20" s="1"/>
  <c r="W34" i="20"/>
  <c r="AA34" i="20" s="1"/>
  <c r="AE34" i="20" s="1"/>
  <c r="V34" i="20"/>
  <c r="Z34" i="20" s="1"/>
  <c r="Y33" i="20"/>
  <c r="X33" i="20"/>
  <c r="W33" i="20"/>
  <c r="V33" i="20"/>
  <c r="Y32" i="20"/>
  <c r="X32" i="20"/>
  <c r="W32" i="20"/>
  <c r="V32" i="20"/>
  <c r="Y31" i="20"/>
  <c r="X31" i="20"/>
  <c r="W31" i="20"/>
  <c r="V31" i="20"/>
  <c r="Y30" i="20"/>
  <c r="X30" i="20"/>
  <c r="W30" i="20"/>
  <c r="V30" i="20"/>
  <c r="Y29" i="20"/>
  <c r="X29" i="20"/>
  <c r="W29" i="20"/>
  <c r="V29" i="20"/>
  <c r="Y28" i="20"/>
  <c r="X28" i="20"/>
  <c r="W28" i="20"/>
  <c r="V28" i="20"/>
  <c r="Y27" i="20"/>
  <c r="AC27" i="20" s="1"/>
  <c r="AG27" i="20" s="1"/>
  <c r="X27" i="20"/>
  <c r="AB27" i="20" s="1"/>
  <c r="AF27" i="20" s="1"/>
  <c r="W27" i="20"/>
  <c r="AA27" i="20" s="1"/>
  <c r="AE27" i="20" s="1"/>
  <c r="V27" i="20"/>
  <c r="Z27" i="20" s="1"/>
  <c r="Y26" i="20"/>
  <c r="X26" i="20"/>
  <c r="W26" i="20"/>
  <c r="V26" i="20"/>
  <c r="Y25" i="20"/>
  <c r="X25" i="20"/>
  <c r="W25" i="20"/>
  <c r="V25" i="20"/>
  <c r="Y24" i="20"/>
  <c r="X24" i="20"/>
  <c r="W24" i="20"/>
  <c r="V24" i="20"/>
  <c r="Y23" i="20"/>
  <c r="X23" i="20"/>
  <c r="W23" i="20"/>
  <c r="V23" i="20"/>
  <c r="Y22" i="20"/>
  <c r="AC22" i="20" s="1"/>
  <c r="AG22" i="20" s="1"/>
  <c r="X22" i="20"/>
  <c r="AB22" i="20" s="1"/>
  <c r="AF22" i="20" s="1"/>
  <c r="W22" i="20"/>
  <c r="AA22" i="20" s="1"/>
  <c r="AE22" i="20" s="1"/>
  <c r="V22" i="20"/>
  <c r="Z22" i="20" s="1"/>
  <c r="Y21" i="20"/>
  <c r="X21" i="20"/>
  <c r="W21" i="20"/>
  <c r="V21" i="20"/>
  <c r="Y20" i="20"/>
  <c r="X20" i="20"/>
  <c r="W20" i="20"/>
  <c r="V20" i="20"/>
  <c r="Y19" i="20"/>
  <c r="X19" i="20"/>
  <c r="W19" i="20"/>
  <c r="V19" i="20"/>
  <c r="Y18" i="20"/>
  <c r="AC18" i="20" s="1"/>
  <c r="AG18" i="20" s="1"/>
  <c r="X18" i="20"/>
  <c r="AB18" i="20" s="1"/>
  <c r="AF18" i="20" s="1"/>
  <c r="W18" i="20"/>
  <c r="AA18" i="20" s="1"/>
  <c r="AE18" i="20" s="1"/>
  <c r="V18" i="20"/>
  <c r="Z18" i="20" s="1"/>
  <c r="Y17" i="20"/>
  <c r="X17" i="20"/>
  <c r="W17" i="20"/>
  <c r="V17" i="20"/>
  <c r="Y16" i="20"/>
  <c r="X16" i="20"/>
  <c r="W16" i="20"/>
  <c r="V16" i="20"/>
  <c r="Y15" i="20"/>
  <c r="X15" i="20"/>
  <c r="W15" i="20"/>
  <c r="V15" i="20"/>
  <c r="Y14" i="20"/>
  <c r="X14" i="20"/>
  <c r="W14" i="20"/>
  <c r="V14" i="20"/>
  <c r="Y13" i="20"/>
  <c r="X13" i="20"/>
  <c r="W13" i="20"/>
  <c r="V13" i="20"/>
  <c r="Y12" i="20"/>
  <c r="AC12" i="20" s="1"/>
  <c r="AG12" i="20" s="1"/>
  <c r="X12" i="20"/>
  <c r="AB12" i="20" s="1"/>
  <c r="AF12" i="20" s="1"/>
  <c r="W12" i="20"/>
  <c r="AA12" i="20" s="1"/>
  <c r="AE12" i="20" s="1"/>
  <c r="V12" i="20"/>
  <c r="Z12" i="20" s="1"/>
  <c r="Y21" i="19"/>
  <c r="X21" i="19"/>
  <c r="W21" i="19"/>
  <c r="V21" i="19"/>
  <c r="Y20" i="19"/>
  <c r="X20" i="19"/>
  <c r="W20" i="19"/>
  <c r="V20" i="19"/>
  <c r="Y19" i="19"/>
  <c r="X19" i="19"/>
  <c r="W19" i="19"/>
  <c r="V19" i="19"/>
  <c r="Y18" i="19"/>
  <c r="X18" i="19"/>
  <c r="W18" i="19"/>
  <c r="V18" i="19"/>
  <c r="Y17" i="19"/>
  <c r="X17" i="19"/>
  <c r="W17" i="19"/>
  <c r="V17" i="19"/>
  <c r="Y16" i="19"/>
  <c r="X16" i="19"/>
  <c r="W16" i="19"/>
  <c r="V16" i="19"/>
  <c r="Y15" i="19"/>
  <c r="X15" i="19"/>
  <c r="W15" i="19"/>
  <c r="V15" i="19"/>
  <c r="Y14" i="19"/>
  <c r="AC14" i="19" s="1"/>
  <c r="AG14" i="19" s="1"/>
  <c r="X14" i="19"/>
  <c r="AB14" i="19" s="1"/>
  <c r="AF14" i="19" s="1"/>
  <c r="W14" i="19"/>
  <c r="AA14" i="19" s="1"/>
  <c r="AE14" i="19" s="1"/>
  <c r="V14" i="19"/>
  <c r="Z14" i="19" s="1"/>
  <c r="Y33" i="19"/>
  <c r="X33" i="19"/>
  <c r="W33" i="19"/>
  <c r="V33" i="19"/>
  <c r="Y32" i="19"/>
  <c r="AC32" i="19" s="1"/>
  <c r="AG32" i="19" s="1"/>
  <c r="X32" i="19"/>
  <c r="AB32" i="19" s="1"/>
  <c r="AF32" i="19" s="1"/>
  <c r="W32" i="19"/>
  <c r="AA32" i="19" s="1"/>
  <c r="AE32" i="19" s="1"/>
  <c r="V32" i="19"/>
  <c r="Z32" i="19" s="1"/>
  <c r="Y31" i="19"/>
  <c r="X31" i="19"/>
  <c r="W31" i="19"/>
  <c r="V31" i="19"/>
  <c r="Y30" i="19"/>
  <c r="X30" i="19"/>
  <c r="W30" i="19"/>
  <c r="V30" i="19"/>
  <c r="Y29" i="19"/>
  <c r="X29" i="19"/>
  <c r="W29" i="19"/>
  <c r="V29" i="19"/>
  <c r="Y28" i="19"/>
  <c r="AC28" i="19" s="1"/>
  <c r="AG28" i="19" s="1"/>
  <c r="X28" i="19"/>
  <c r="AB28" i="19" s="1"/>
  <c r="AF28" i="19" s="1"/>
  <c r="W28" i="19"/>
  <c r="AA28" i="19" s="1"/>
  <c r="AE28" i="19" s="1"/>
  <c r="V28" i="19"/>
  <c r="Z28" i="19" s="1"/>
  <c r="Y27" i="19"/>
  <c r="X27" i="19"/>
  <c r="W27" i="19"/>
  <c r="V27" i="19"/>
  <c r="Y26" i="19"/>
  <c r="X26" i="19"/>
  <c r="W26" i="19"/>
  <c r="V26" i="19"/>
  <c r="Y25" i="19"/>
  <c r="AC25" i="19" s="1"/>
  <c r="AG25" i="19" s="1"/>
  <c r="X25" i="19"/>
  <c r="AB25" i="19" s="1"/>
  <c r="AF25" i="19" s="1"/>
  <c r="W25" i="19"/>
  <c r="AA25" i="19" s="1"/>
  <c r="AE25" i="19" s="1"/>
  <c r="V25" i="19"/>
  <c r="Z25" i="19" s="1"/>
  <c r="Y23" i="19"/>
  <c r="X23" i="19"/>
  <c r="W23" i="19"/>
  <c r="V23" i="19"/>
  <c r="Y22" i="19"/>
  <c r="AC22" i="19" s="1"/>
  <c r="AG22" i="19" s="1"/>
  <c r="X22" i="19"/>
  <c r="AB22" i="19" s="1"/>
  <c r="AF22" i="19" s="1"/>
  <c r="W22" i="19"/>
  <c r="AA22" i="19" s="1"/>
  <c r="AE22" i="19" s="1"/>
  <c r="V22" i="19"/>
  <c r="Z22" i="19" s="1"/>
  <c r="Y13" i="19"/>
  <c r="X13" i="19"/>
  <c r="W13" i="19"/>
  <c r="V13" i="19"/>
  <c r="Y12" i="19"/>
  <c r="AC12" i="19" s="1"/>
  <c r="AG12" i="19" s="1"/>
  <c r="X12" i="19"/>
  <c r="AB12" i="19" s="1"/>
  <c r="AF12" i="19" s="1"/>
  <c r="W12" i="19"/>
  <c r="AA12" i="19" s="1"/>
  <c r="AE12" i="19" s="1"/>
  <c r="V12" i="19"/>
  <c r="Z12" i="19" s="1"/>
  <c r="Y158" i="18"/>
  <c r="X158" i="18"/>
  <c r="W158" i="18"/>
  <c r="V158" i="18"/>
  <c r="Y157" i="18"/>
  <c r="AC157" i="18" s="1"/>
  <c r="AG157" i="18" s="1"/>
  <c r="X157" i="18"/>
  <c r="AB157" i="18" s="1"/>
  <c r="AF157" i="18" s="1"/>
  <c r="W157" i="18"/>
  <c r="AA157" i="18" s="1"/>
  <c r="AE157" i="18" s="1"/>
  <c r="V157" i="18"/>
  <c r="Z157" i="18" s="1"/>
  <c r="Y156" i="18"/>
  <c r="X156" i="18"/>
  <c r="W156" i="18"/>
  <c r="V156" i="18"/>
  <c r="Y155" i="18"/>
  <c r="AC155" i="18" s="1"/>
  <c r="AG155" i="18" s="1"/>
  <c r="X155" i="18"/>
  <c r="AB155" i="18" s="1"/>
  <c r="AF155" i="18" s="1"/>
  <c r="W155" i="18"/>
  <c r="AA155" i="18" s="1"/>
  <c r="AE155" i="18" s="1"/>
  <c r="V155" i="18"/>
  <c r="Z155" i="18" s="1"/>
  <c r="Y154" i="18"/>
  <c r="X154" i="18"/>
  <c r="W154" i="18"/>
  <c r="V154" i="18"/>
  <c r="Y153" i="18"/>
  <c r="X153" i="18"/>
  <c r="W153" i="18"/>
  <c r="V153" i="18"/>
  <c r="Y152" i="18"/>
  <c r="X152" i="18"/>
  <c r="W152" i="18"/>
  <c r="V152" i="18"/>
  <c r="Y151" i="18"/>
  <c r="AC151" i="18" s="1"/>
  <c r="AG151" i="18" s="1"/>
  <c r="X151" i="18"/>
  <c r="AB151" i="18" s="1"/>
  <c r="AF151" i="18" s="1"/>
  <c r="W151" i="18"/>
  <c r="AA151" i="18" s="1"/>
  <c r="AE151" i="18" s="1"/>
  <c r="V151" i="18"/>
  <c r="Z151" i="18" s="1"/>
  <c r="Y150" i="18"/>
  <c r="X150" i="18"/>
  <c r="W150" i="18"/>
  <c r="V150" i="18"/>
  <c r="Y149" i="18"/>
  <c r="AC149" i="18" s="1"/>
  <c r="AG149" i="18" s="1"/>
  <c r="X149" i="18"/>
  <c r="AB149" i="18" s="1"/>
  <c r="AF149" i="18" s="1"/>
  <c r="W149" i="18"/>
  <c r="AA149" i="18" s="1"/>
  <c r="AE149" i="18" s="1"/>
  <c r="V149" i="18"/>
  <c r="Z149" i="18" s="1"/>
  <c r="Y148" i="18"/>
  <c r="X148" i="18"/>
  <c r="W148" i="18"/>
  <c r="V148" i="18"/>
  <c r="Y147" i="18"/>
  <c r="X147" i="18"/>
  <c r="W147" i="18"/>
  <c r="V147" i="18"/>
  <c r="Y146" i="18"/>
  <c r="X146" i="18"/>
  <c r="W146" i="18"/>
  <c r="V146" i="18"/>
  <c r="Y145" i="18"/>
  <c r="X145" i="18"/>
  <c r="W145" i="18"/>
  <c r="V145" i="18"/>
  <c r="Y144" i="18"/>
  <c r="X144" i="18"/>
  <c r="W144" i="18"/>
  <c r="V144" i="18"/>
  <c r="Y143" i="18"/>
  <c r="X143" i="18"/>
  <c r="W143" i="18"/>
  <c r="V143" i="18"/>
  <c r="Y142" i="18"/>
  <c r="X142" i="18"/>
  <c r="W142" i="18"/>
  <c r="V142" i="18"/>
  <c r="Y141" i="18"/>
  <c r="X141" i="18"/>
  <c r="W141" i="18"/>
  <c r="V141" i="18"/>
  <c r="Y140" i="18"/>
  <c r="X140" i="18"/>
  <c r="W140" i="18"/>
  <c r="V140" i="18"/>
  <c r="Y139" i="18"/>
  <c r="AC139" i="18" s="1"/>
  <c r="AG139" i="18" s="1"/>
  <c r="X139" i="18"/>
  <c r="AB139" i="18" s="1"/>
  <c r="AF139" i="18" s="1"/>
  <c r="W139" i="18"/>
  <c r="AA139" i="18" s="1"/>
  <c r="AE139" i="18" s="1"/>
  <c r="V139" i="18"/>
  <c r="Z139" i="18" s="1"/>
  <c r="Y138" i="18"/>
  <c r="X138" i="18"/>
  <c r="W138" i="18"/>
  <c r="V138" i="18"/>
  <c r="Y137" i="18"/>
  <c r="X137" i="18"/>
  <c r="W137" i="18"/>
  <c r="V137" i="18"/>
  <c r="Y136" i="18"/>
  <c r="X136" i="18"/>
  <c r="W136" i="18"/>
  <c r="V136" i="18"/>
  <c r="Y135" i="18"/>
  <c r="X135" i="18"/>
  <c r="W135" i="18"/>
  <c r="V135" i="18"/>
  <c r="Y134" i="18"/>
  <c r="X134" i="18"/>
  <c r="W134" i="18"/>
  <c r="V134" i="18"/>
  <c r="Y133" i="18"/>
  <c r="X133" i="18"/>
  <c r="W133" i="18"/>
  <c r="V133" i="18"/>
  <c r="Y132" i="18"/>
  <c r="X132" i="18"/>
  <c r="W132" i="18"/>
  <c r="V132" i="18"/>
  <c r="Y131" i="18"/>
  <c r="X131" i="18"/>
  <c r="W131" i="18"/>
  <c r="V131" i="18"/>
  <c r="Y130" i="18"/>
  <c r="X130" i="18"/>
  <c r="W130" i="18"/>
  <c r="V130" i="18"/>
  <c r="Y129" i="18"/>
  <c r="AC129" i="18" s="1"/>
  <c r="AG129" i="18" s="1"/>
  <c r="X129" i="18"/>
  <c r="AB129" i="18" s="1"/>
  <c r="AF129" i="18" s="1"/>
  <c r="W129" i="18"/>
  <c r="AA129" i="18" s="1"/>
  <c r="AE129" i="18" s="1"/>
  <c r="V129" i="18"/>
  <c r="Z129" i="18" s="1"/>
  <c r="Y128" i="18"/>
  <c r="X128" i="18"/>
  <c r="W128" i="18"/>
  <c r="V128" i="18"/>
  <c r="Y127" i="18"/>
  <c r="X127" i="18"/>
  <c r="W127" i="18"/>
  <c r="V127" i="18"/>
  <c r="Y126" i="18"/>
  <c r="X126" i="18"/>
  <c r="W126" i="18"/>
  <c r="V126" i="18"/>
  <c r="Y125" i="18"/>
  <c r="X125" i="18"/>
  <c r="W125" i="18"/>
  <c r="V125" i="18"/>
  <c r="Y124" i="18"/>
  <c r="X124" i="18"/>
  <c r="W124" i="18"/>
  <c r="V124" i="18"/>
  <c r="Y123" i="18"/>
  <c r="X123" i="18"/>
  <c r="W123" i="18"/>
  <c r="V123" i="18"/>
  <c r="Y122" i="18"/>
  <c r="X122" i="18"/>
  <c r="W122" i="18"/>
  <c r="V122" i="18"/>
  <c r="Y121" i="18"/>
  <c r="AC121" i="18" s="1"/>
  <c r="AG121" i="18" s="1"/>
  <c r="X121" i="18"/>
  <c r="AB121" i="18" s="1"/>
  <c r="AF121" i="18" s="1"/>
  <c r="W121" i="18"/>
  <c r="AA121" i="18" s="1"/>
  <c r="AE121" i="18" s="1"/>
  <c r="V121" i="18"/>
  <c r="Z121" i="18" s="1"/>
  <c r="Y120" i="18"/>
  <c r="X120" i="18"/>
  <c r="W120" i="18"/>
  <c r="V120" i="18"/>
  <c r="Y119" i="18"/>
  <c r="X119" i="18"/>
  <c r="W119" i="18"/>
  <c r="V119" i="18"/>
  <c r="Y118" i="18"/>
  <c r="X118" i="18"/>
  <c r="W118" i="18"/>
  <c r="V118" i="18"/>
  <c r="Y117" i="18"/>
  <c r="X117" i="18"/>
  <c r="W117" i="18"/>
  <c r="V117" i="18"/>
  <c r="Y116" i="18"/>
  <c r="X116" i="18"/>
  <c r="W116" i="18"/>
  <c r="V116" i="18"/>
  <c r="Y115" i="18"/>
  <c r="X115" i="18"/>
  <c r="W115" i="18"/>
  <c r="V115" i="18"/>
  <c r="Y114" i="18"/>
  <c r="X114" i="18"/>
  <c r="W114" i="18"/>
  <c r="V114" i="18"/>
  <c r="Y113" i="18"/>
  <c r="X113" i="18"/>
  <c r="W113" i="18"/>
  <c r="V113" i="18"/>
  <c r="Y112" i="18"/>
  <c r="X112" i="18"/>
  <c r="W112" i="18"/>
  <c r="V112" i="18"/>
  <c r="Y111" i="18"/>
  <c r="X111" i="18"/>
  <c r="W111" i="18"/>
  <c r="V111" i="18"/>
  <c r="Y110" i="18"/>
  <c r="X110" i="18"/>
  <c r="W110" i="18"/>
  <c r="V110" i="18"/>
  <c r="Y109" i="18"/>
  <c r="AC109" i="18" s="1"/>
  <c r="AG109" i="18" s="1"/>
  <c r="X109" i="18"/>
  <c r="AB109" i="18" s="1"/>
  <c r="AF109" i="18" s="1"/>
  <c r="W109" i="18"/>
  <c r="AA109" i="18" s="1"/>
  <c r="AE109" i="18" s="1"/>
  <c r="V109" i="18"/>
  <c r="Z109" i="18" s="1"/>
  <c r="Y108" i="18"/>
  <c r="X108" i="18"/>
  <c r="W108" i="18"/>
  <c r="V108" i="18"/>
  <c r="Y107" i="18"/>
  <c r="X107" i="18"/>
  <c r="W107" i="18"/>
  <c r="V107" i="18"/>
  <c r="Y106" i="18"/>
  <c r="X106" i="18"/>
  <c r="W106" i="18"/>
  <c r="V106" i="18"/>
  <c r="Y105" i="18"/>
  <c r="X105" i="18"/>
  <c r="W105" i="18"/>
  <c r="V105" i="18"/>
  <c r="Y104" i="18"/>
  <c r="X104" i="18"/>
  <c r="W104" i="18"/>
  <c r="V104" i="18"/>
  <c r="Y103" i="18"/>
  <c r="X103" i="18"/>
  <c r="W103" i="18"/>
  <c r="V103" i="18"/>
  <c r="Y102" i="18"/>
  <c r="X102" i="18"/>
  <c r="W102" i="18"/>
  <c r="V102" i="18"/>
  <c r="Y101" i="18"/>
  <c r="AC101" i="18" s="1"/>
  <c r="AG101" i="18" s="1"/>
  <c r="X101" i="18"/>
  <c r="AB101" i="18" s="1"/>
  <c r="AF101" i="18" s="1"/>
  <c r="W101" i="18"/>
  <c r="AA101" i="18" s="1"/>
  <c r="AE101" i="18" s="1"/>
  <c r="V101" i="18"/>
  <c r="Z101" i="18" s="1"/>
  <c r="Y100" i="18"/>
  <c r="X100" i="18"/>
  <c r="W100" i="18"/>
  <c r="V100" i="18"/>
  <c r="Y99" i="18"/>
  <c r="X99" i="18"/>
  <c r="W99" i="18"/>
  <c r="V99" i="18"/>
  <c r="Y98" i="18"/>
  <c r="X98" i="18"/>
  <c r="W98" i="18"/>
  <c r="V98" i="18"/>
  <c r="Y97" i="18"/>
  <c r="AC97" i="18" s="1"/>
  <c r="AG97" i="18" s="1"/>
  <c r="X97" i="18"/>
  <c r="AB97" i="18" s="1"/>
  <c r="AF97" i="18" s="1"/>
  <c r="W97" i="18"/>
  <c r="AA97" i="18" s="1"/>
  <c r="AE97" i="18" s="1"/>
  <c r="V97" i="18"/>
  <c r="Z97" i="18" s="1"/>
  <c r="Y96" i="18"/>
  <c r="X96" i="18"/>
  <c r="W96" i="18"/>
  <c r="V96" i="18"/>
  <c r="Y95" i="18"/>
  <c r="X95" i="18"/>
  <c r="W95" i="18"/>
  <c r="V95" i="18"/>
  <c r="Y94" i="18"/>
  <c r="X94" i="18"/>
  <c r="W94" i="18"/>
  <c r="V94" i="18"/>
  <c r="Y93" i="18"/>
  <c r="AC93" i="18" s="1"/>
  <c r="AG93" i="18" s="1"/>
  <c r="X93" i="18"/>
  <c r="AB93" i="18" s="1"/>
  <c r="AF93" i="18" s="1"/>
  <c r="W93" i="18"/>
  <c r="AA93" i="18" s="1"/>
  <c r="AE93" i="18" s="1"/>
  <c r="V93" i="18"/>
  <c r="Z93" i="18" s="1"/>
  <c r="Y92" i="18"/>
  <c r="X92" i="18"/>
  <c r="W92" i="18"/>
  <c r="V92" i="18"/>
  <c r="Y91" i="18"/>
  <c r="X91" i="18"/>
  <c r="W91" i="18"/>
  <c r="V91" i="18"/>
  <c r="Y90" i="18"/>
  <c r="X90" i="18"/>
  <c r="W90" i="18"/>
  <c r="V90" i="18"/>
  <c r="Y89" i="18"/>
  <c r="AC89" i="18" s="1"/>
  <c r="AG89" i="18" s="1"/>
  <c r="X89" i="18"/>
  <c r="AB89" i="18" s="1"/>
  <c r="AF89" i="18" s="1"/>
  <c r="W89" i="18"/>
  <c r="AA89" i="18" s="1"/>
  <c r="AE89" i="18" s="1"/>
  <c r="V89" i="18"/>
  <c r="Z89" i="18" s="1"/>
  <c r="Y88" i="18"/>
  <c r="X88" i="18"/>
  <c r="W88" i="18"/>
  <c r="V88" i="18"/>
  <c r="Y87" i="18"/>
  <c r="X87" i="18"/>
  <c r="W87" i="18"/>
  <c r="V87" i="18"/>
  <c r="Y86" i="18"/>
  <c r="X86" i="18"/>
  <c r="W86" i="18"/>
  <c r="V86" i="18"/>
  <c r="Y85" i="18"/>
  <c r="AC85" i="18" s="1"/>
  <c r="AG85" i="18" s="1"/>
  <c r="X85" i="18"/>
  <c r="AB85" i="18" s="1"/>
  <c r="AF85" i="18" s="1"/>
  <c r="W85" i="18"/>
  <c r="AA85" i="18" s="1"/>
  <c r="AE85" i="18" s="1"/>
  <c r="V85" i="18"/>
  <c r="Z85" i="18" s="1"/>
  <c r="Y84" i="18"/>
  <c r="X84" i="18"/>
  <c r="W84" i="18"/>
  <c r="V84" i="18"/>
  <c r="Y83" i="18"/>
  <c r="X83" i="18"/>
  <c r="W83" i="18"/>
  <c r="V83" i="18"/>
  <c r="Y82" i="18"/>
  <c r="X82" i="18"/>
  <c r="W82" i="18"/>
  <c r="V82" i="18"/>
  <c r="Y81" i="18"/>
  <c r="X81" i="18"/>
  <c r="W81" i="18"/>
  <c r="V81" i="18"/>
  <c r="Y80" i="18"/>
  <c r="X80" i="18"/>
  <c r="W80" i="18"/>
  <c r="V80" i="18"/>
  <c r="Y79" i="18"/>
  <c r="AC79" i="18" s="1"/>
  <c r="AG79" i="18" s="1"/>
  <c r="X79" i="18"/>
  <c r="AB79" i="18" s="1"/>
  <c r="AF79" i="18" s="1"/>
  <c r="W79" i="18"/>
  <c r="AA79" i="18" s="1"/>
  <c r="AE79" i="18" s="1"/>
  <c r="V79" i="18"/>
  <c r="Z79" i="18" s="1"/>
  <c r="Y78" i="18"/>
  <c r="X78" i="18"/>
  <c r="W78" i="18"/>
  <c r="V78" i="18"/>
  <c r="Y77" i="18"/>
  <c r="X77" i="18"/>
  <c r="W77" i="18"/>
  <c r="V77" i="18"/>
  <c r="Y76" i="18"/>
  <c r="X76" i="18"/>
  <c r="W76" i="18"/>
  <c r="V76" i="18"/>
  <c r="Y75" i="18"/>
  <c r="X75" i="18"/>
  <c r="W75" i="18"/>
  <c r="V75" i="18"/>
  <c r="Y74" i="18"/>
  <c r="X74" i="18"/>
  <c r="W74" i="18"/>
  <c r="V74" i="18"/>
  <c r="Y73" i="18"/>
  <c r="X73" i="18"/>
  <c r="W73" i="18"/>
  <c r="V73" i="18"/>
  <c r="Y72" i="18"/>
  <c r="X72" i="18"/>
  <c r="W72" i="18"/>
  <c r="V72" i="18"/>
  <c r="Y71" i="18"/>
  <c r="AC71" i="18" s="1"/>
  <c r="AG71" i="18" s="1"/>
  <c r="X71" i="18"/>
  <c r="AB71" i="18" s="1"/>
  <c r="AF71" i="18" s="1"/>
  <c r="W71" i="18"/>
  <c r="AA71" i="18" s="1"/>
  <c r="AE71" i="18" s="1"/>
  <c r="V71" i="18"/>
  <c r="Z71" i="18" s="1"/>
  <c r="Y70" i="18"/>
  <c r="X70" i="18"/>
  <c r="W70" i="18"/>
  <c r="V70" i="18"/>
  <c r="Y69" i="18"/>
  <c r="X69" i="18"/>
  <c r="W69" i="18"/>
  <c r="V69" i="18"/>
  <c r="Y68" i="18"/>
  <c r="X68" i="18"/>
  <c r="W68" i="18"/>
  <c r="V68" i="18"/>
  <c r="Y67" i="18"/>
  <c r="X67" i="18"/>
  <c r="W67" i="18"/>
  <c r="V67" i="18"/>
  <c r="Y66" i="18"/>
  <c r="X66" i="18"/>
  <c r="W66" i="18"/>
  <c r="V66" i="18"/>
  <c r="Y65" i="18"/>
  <c r="AC65" i="18" s="1"/>
  <c r="AG65" i="18" s="1"/>
  <c r="X65" i="18"/>
  <c r="AB65" i="18" s="1"/>
  <c r="AF65" i="18" s="1"/>
  <c r="W65" i="18"/>
  <c r="AA65" i="18" s="1"/>
  <c r="AE65" i="18" s="1"/>
  <c r="V65" i="18"/>
  <c r="Z65" i="18" s="1"/>
  <c r="Y64" i="18"/>
  <c r="X64" i="18"/>
  <c r="W64" i="18"/>
  <c r="V64" i="18"/>
  <c r="Y63" i="18"/>
  <c r="X63" i="18"/>
  <c r="W63" i="18"/>
  <c r="V63" i="18"/>
  <c r="Y62" i="18"/>
  <c r="X62" i="18"/>
  <c r="W62" i="18"/>
  <c r="V62" i="18"/>
  <c r="Y61" i="18"/>
  <c r="X61" i="18"/>
  <c r="W61" i="18"/>
  <c r="V61" i="18"/>
  <c r="Y60" i="18"/>
  <c r="X60" i="18"/>
  <c r="W60" i="18"/>
  <c r="V60" i="18"/>
  <c r="Y59" i="18"/>
  <c r="X59" i="18"/>
  <c r="W59" i="18"/>
  <c r="V59" i="18"/>
  <c r="Y58" i="18"/>
  <c r="X58" i="18"/>
  <c r="W58" i="18"/>
  <c r="V58" i="18"/>
  <c r="Y57" i="18"/>
  <c r="AC57" i="18" s="1"/>
  <c r="AG57" i="18" s="1"/>
  <c r="X57" i="18"/>
  <c r="AB57" i="18" s="1"/>
  <c r="AF57" i="18" s="1"/>
  <c r="W57" i="18"/>
  <c r="AA57" i="18" s="1"/>
  <c r="AE57" i="18" s="1"/>
  <c r="V57" i="18"/>
  <c r="Z57" i="18" s="1"/>
  <c r="Y56" i="18"/>
  <c r="X56" i="18"/>
  <c r="W56" i="18"/>
  <c r="V56" i="18"/>
  <c r="Y55" i="18"/>
  <c r="X55" i="18"/>
  <c r="W55" i="18"/>
  <c r="V55" i="18"/>
  <c r="Y54" i="18"/>
  <c r="X54" i="18"/>
  <c r="W54" i="18"/>
  <c r="V54" i="18"/>
  <c r="Y53" i="18"/>
  <c r="X53" i="18"/>
  <c r="W53" i="18"/>
  <c r="V53" i="18"/>
  <c r="Y52" i="18"/>
  <c r="X52" i="18"/>
  <c r="W52" i="18"/>
  <c r="V52" i="18"/>
  <c r="Y51" i="18"/>
  <c r="X51" i="18"/>
  <c r="W51" i="18"/>
  <c r="V51" i="18"/>
  <c r="Y50" i="18"/>
  <c r="X50" i="18"/>
  <c r="W50" i="18"/>
  <c r="V50" i="18"/>
  <c r="Y49" i="18"/>
  <c r="AC49" i="18" s="1"/>
  <c r="AG49" i="18" s="1"/>
  <c r="X49" i="18"/>
  <c r="AB49" i="18" s="1"/>
  <c r="AF49" i="18" s="1"/>
  <c r="W49" i="18"/>
  <c r="AA49" i="18" s="1"/>
  <c r="AE49" i="18" s="1"/>
  <c r="V49" i="18"/>
  <c r="Z49" i="18" s="1"/>
  <c r="Y48" i="18"/>
  <c r="X48" i="18"/>
  <c r="W48" i="18"/>
  <c r="V48" i="18"/>
  <c r="Y47" i="18"/>
  <c r="X47" i="18"/>
  <c r="W47" i="18"/>
  <c r="V47" i="18"/>
  <c r="Y46" i="18"/>
  <c r="X46" i="18"/>
  <c r="W46" i="18"/>
  <c r="V46" i="18"/>
  <c r="Y45" i="18"/>
  <c r="X45" i="18"/>
  <c r="W45" i="18"/>
  <c r="V45" i="18"/>
  <c r="Y44" i="18"/>
  <c r="X44" i="18"/>
  <c r="W44" i="18"/>
  <c r="V44" i="18"/>
  <c r="Y43" i="18"/>
  <c r="AC43" i="18" s="1"/>
  <c r="AG43" i="18" s="1"/>
  <c r="X43" i="18"/>
  <c r="AB43" i="18" s="1"/>
  <c r="AF43" i="18" s="1"/>
  <c r="W43" i="18"/>
  <c r="AA43" i="18" s="1"/>
  <c r="AE43" i="18" s="1"/>
  <c r="V43" i="18"/>
  <c r="Y42" i="18"/>
  <c r="X42" i="18"/>
  <c r="W42" i="18"/>
  <c r="V42" i="18"/>
  <c r="Y41" i="18"/>
  <c r="X41" i="18"/>
  <c r="W41" i="18"/>
  <c r="V41" i="18"/>
  <c r="Y40" i="18"/>
  <c r="X40" i="18"/>
  <c r="W40" i="18"/>
  <c r="V40" i="18"/>
  <c r="Y39" i="18"/>
  <c r="X39" i="18"/>
  <c r="W39" i="18"/>
  <c r="V39" i="18"/>
  <c r="Y38" i="18"/>
  <c r="X38" i="18"/>
  <c r="W38" i="18"/>
  <c r="V38" i="18"/>
  <c r="Y37" i="18"/>
  <c r="X37" i="18"/>
  <c r="W37" i="18"/>
  <c r="V37" i="18"/>
  <c r="Y36" i="18"/>
  <c r="X36" i="18"/>
  <c r="W36" i="18"/>
  <c r="V36" i="18"/>
  <c r="Y35" i="18"/>
  <c r="AC35" i="18" s="1"/>
  <c r="AG35" i="18" s="1"/>
  <c r="X35" i="18"/>
  <c r="AB35" i="18" s="1"/>
  <c r="AF35" i="18" s="1"/>
  <c r="W35" i="18"/>
  <c r="AA35" i="18" s="1"/>
  <c r="AE35" i="18" s="1"/>
  <c r="V35" i="18"/>
  <c r="Z35" i="18" s="1"/>
  <c r="Y34" i="18"/>
  <c r="X34" i="18"/>
  <c r="W34" i="18"/>
  <c r="V34" i="18"/>
  <c r="Y33" i="18"/>
  <c r="X33" i="18"/>
  <c r="W33" i="18"/>
  <c r="V33" i="18"/>
  <c r="Y32" i="18"/>
  <c r="X32" i="18"/>
  <c r="W32" i="18"/>
  <c r="V32" i="18"/>
  <c r="Y31" i="18"/>
  <c r="X31" i="18"/>
  <c r="W31" i="18"/>
  <c r="V31" i="18"/>
  <c r="Y30" i="18"/>
  <c r="X30" i="18"/>
  <c r="W30" i="18"/>
  <c r="V30" i="18"/>
  <c r="Y29" i="18"/>
  <c r="X29" i="18"/>
  <c r="W29" i="18"/>
  <c r="V29" i="18"/>
  <c r="Y28" i="18"/>
  <c r="AC28" i="18" s="1"/>
  <c r="AG28" i="18" s="1"/>
  <c r="X28" i="18"/>
  <c r="AB28" i="18" s="1"/>
  <c r="AF28" i="18" s="1"/>
  <c r="W28" i="18"/>
  <c r="AA28" i="18" s="1"/>
  <c r="AE28" i="18" s="1"/>
  <c r="V28" i="18"/>
  <c r="Z28" i="18" s="1"/>
  <c r="Y27" i="18"/>
  <c r="X27" i="18"/>
  <c r="W27" i="18"/>
  <c r="V27" i="18"/>
  <c r="Y26" i="18"/>
  <c r="X26" i="18"/>
  <c r="W26" i="18"/>
  <c r="V26" i="18"/>
  <c r="Y25" i="18"/>
  <c r="X25" i="18"/>
  <c r="W25" i="18"/>
  <c r="V25" i="18"/>
  <c r="Y24" i="18"/>
  <c r="X24" i="18"/>
  <c r="W24" i="18"/>
  <c r="V24" i="18"/>
  <c r="Y23" i="18"/>
  <c r="X23" i="18"/>
  <c r="W23" i="18"/>
  <c r="V23" i="18"/>
  <c r="Y22" i="18"/>
  <c r="X22" i="18"/>
  <c r="W22" i="18"/>
  <c r="V22" i="18"/>
  <c r="Y21" i="18"/>
  <c r="X21" i="18"/>
  <c r="W21" i="18"/>
  <c r="V21" i="18"/>
  <c r="Y20" i="18"/>
  <c r="X20" i="18"/>
  <c r="W20" i="18"/>
  <c r="V20" i="18"/>
  <c r="Y19" i="18"/>
  <c r="X19" i="18"/>
  <c r="W19" i="18"/>
  <c r="V19" i="18"/>
  <c r="Y18" i="18"/>
  <c r="AC18" i="18" s="1"/>
  <c r="AG18" i="18" s="1"/>
  <c r="X18" i="18"/>
  <c r="AB18" i="18" s="1"/>
  <c r="AF18" i="18" s="1"/>
  <c r="W18" i="18"/>
  <c r="AA18" i="18" s="1"/>
  <c r="AE18" i="18" s="1"/>
  <c r="V18" i="18"/>
  <c r="Z18" i="18" s="1"/>
  <c r="Y17" i="18"/>
  <c r="X17" i="18"/>
  <c r="W17" i="18"/>
  <c r="V17" i="18"/>
  <c r="Y16" i="18"/>
  <c r="X16" i="18"/>
  <c r="W16" i="18"/>
  <c r="V16" i="18"/>
  <c r="Y15" i="18"/>
  <c r="X15" i="18"/>
  <c r="W15" i="18"/>
  <c r="V15" i="18"/>
  <c r="Y14" i="18"/>
  <c r="X14" i="18"/>
  <c r="W14" i="18"/>
  <c r="V14" i="18"/>
  <c r="Y13" i="18"/>
  <c r="X13" i="18"/>
  <c r="W13" i="18"/>
  <c r="V13" i="18"/>
  <c r="Y12" i="18"/>
  <c r="AC12" i="18" s="1"/>
  <c r="AG12" i="18" s="1"/>
  <c r="X12" i="18"/>
  <c r="AB12" i="18" s="1"/>
  <c r="AF12" i="18" s="1"/>
  <c r="W12" i="18"/>
  <c r="AA12" i="18" s="1"/>
  <c r="AE12" i="18" s="1"/>
  <c r="V12" i="18"/>
  <c r="Z12" i="18" s="1"/>
  <c r="AA53" i="20" l="1"/>
  <c r="AE53" i="20" s="1"/>
  <c r="AC53" i="20"/>
  <c r="AG53" i="20" s="1"/>
  <c r="Z58" i="20"/>
  <c r="AH58" i="20" s="1"/>
  <c r="AI58" i="20" s="1"/>
  <c r="AJ58" i="20" s="1"/>
  <c r="AA63" i="20"/>
  <c r="AE63" i="20" s="1"/>
  <c r="AC63" i="20"/>
  <c r="AG63" i="20" s="1"/>
  <c r="AH12" i="20"/>
  <c r="AI12" i="20" s="1"/>
  <c r="AJ12" i="20" s="1"/>
  <c r="AD12" i="20"/>
  <c r="AH18" i="20"/>
  <c r="AI18" i="20" s="1"/>
  <c r="AJ18" i="20" s="1"/>
  <c r="AD18" i="20"/>
  <c r="AH22" i="20"/>
  <c r="AI22" i="20" s="1"/>
  <c r="AJ22" i="20" s="1"/>
  <c r="AD22" i="20"/>
  <c r="AH27" i="20"/>
  <c r="AI27" i="20" s="1"/>
  <c r="AJ27" i="20" s="1"/>
  <c r="AD27" i="20"/>
  <c r="AH34" i="20"/>
  <c r="AI34" i="20" s="1"/>
  <c r="AJ34" i="20" s="1"/>
  <c r="AD34" i="20"/>
  <c r="AH42" i="20"/>
  <c r="AI42" i="20" s="1"/>
  <c r="AJ42" i="20" s="1"/>
  <c r="AD42" i="20"/>
  <c r="AH50" i="20"/>
  <c r="AI50" i="20" s="1"/>
  <c r="AJ50" i="20" s="1"/>
  <c r="AD50" i="20"/>
  <c r="AH53" i="20"/>
  <c r="AI53" i="20" s="1"/>
  <c r="AJ53" i="20" s="1"/>
  <c r="AD53" i="20"/>
  <c r="AH59" i="20"/>
  <c r="AI59" i="20" s="1"/>
  <c r="AJ59" i="20" s="1"/>
  <c r="AD59" i="20"/>
  <c r="AH63" i="20"/>
  <c r="AI63" i="20" s="1"/>
  <c r="AJ63" i="20" s="1"/>
  <c r="AD63" i="20"/>
  <c r="AH56" i="20"/>
  <c r="AI56" i="20" s="1"/>
  <c r="AJ56" i="20" s="1"/>
  <c r="AD56" i="20"/>
  <c r="AH14" i="19"/>
  <c r="AI14" i="19" s="1"/>
  <c r="AJ14" i="19" s="1"/>
  <c r="AD14" i="19"/>
  <c r="AH12" i="19"/>
  <c r="AI12" i="19" s="1"/>
  <c r="AJ12" i="19" s="1"/>
  <c r="AD12" i="19"/>
  <c r="AH22" i="19"/>
  <c r="AI22" i="19" s="1"/>
  <c r="AJ22" i="19" s="1"/>
  <c r="AD22" i="19"/>
  <c r="AH25" i="19"/>
  <c r="AI25" i="19" s="1"/>
  <c r="AJ25" i="19" s="1"/>
  <c r="AD25" i="19"/>
  <c r="AH28" i="19"/>
  <c r="AI28" i="19" s="1"/>
  <c r="AJ28" i="19" s="1"/>
  <c r="AD28" i="19"/>
  <c r="AH32" i="19"/>
  <c r="AI32" i="19" s="1"/>
  <c r="AJ32" i="19" s="1"/>
  <c r="AD32" i="19"/>
  <c r="AH157" i="18"/>
  <c r="AI157" i="18" s="1"/>
  <c r="AJ157" i="18" s="1"/>
  <c r="AD157" i="18"/>
  <c r="AH155" i="18"/>
  <c r="AI155" i="18" s="1"/>
  <c r="AJ155" i="18" s="1"/>
  <c r="AD155" i="18"/>
  <c r="AH151" i="18"/>
  <c r="AI151" i="18" s="1"/>
  <c r="AJ151" i="18" s="1"/>
  <c r="AD151" i="18"/>
  <c r="Z43" i="18"/>
  <c r="AH43" i="18" s="1"/>
  <c r="AI43" i="18" s="1"/>
  <c r="AJ43" i="18" s="1"/>
  <c r="AH12" i="18"/>
  <c r="AI12" i="18" s="1"/>
  <c r="AJ12" i="18" s="1"/>
  <c r="AD12" i="18"/>
  <c r="AH18" i="18"/>
  <c r="AI18" i="18" s="1"/>
  <c r="AJ18" i="18" s="1"/>
  <c r="AD18" i="18"/>
  <c r="AH28" i="18"/>
  <c r="AI28" i="18" s="1"/>
  <c r="AJ28" i="18" s="1"/>
  <c r="AD28" i="18"/>
  <c r="AH35" i="18"/>
  <c r="AI35" i="18" s="1"/>
  <c r="AJ35" i="18" s="1"/>
  <c r="AD35" i="18"/>
  <c r="AH49" i="18"/>
  <c r="AI49" i="18" s="1"/>
  <c r="AJ49" i="18" s="1"/>
  <c r="AD49" i="18"/>
  <c r="AH57" i="18"/>
  <c r="AI57" i="18" s="1"/>
  <c r="AJ57" i="18" s="1"/>
  <c r="AD57" i="18"/>
  <c r="AH65" i="18"/>
  <c r="AI65" i="18" s="1"/>
  <c r="AJ65" i="18" s="1"/>
  <c r="AD65" i="18"/>
  <c r="AH71" i="18"/>
  <c r="AI71" i="18" s="1"/>
  <c r="AJ71" i="18" s="1"/>
  <c r="AD71" i="18"/>
  <c r="AH79" i="18"/>
  <c r="AI79" i="18" s="1"/>
  <c r="AJ79" i="18" s="1"/>
  <c r="AD79" i="18"/>
  <c r="AH85" i="18"/>
  <c r="AI85" i="18" s="1"/>
  <c r="AJ85" i="18" s="1"/>
  <c r="AD85" i="18"/>
  <c r="AH89" i="18"/>
  <c r="AI89" i="18" s="1"/>
  <c r="AJ89" i="18" s="1"/>
  <c r="AD89" i="18"/>
  <c r="AH93" i="18"/>
  <c r="AI93" i="18" s="1"/>
  <c r="AJ93" i="18" s="1"/>
  <c r="AD93" i="18"/>
  <c r="AH97" i="18"/>
  <c r="AI97" i="18" s="1"/>
  <c r="AJ97" i="18" s="1"/>
  <c r="AD97" i="18"/>
  <c r="AH101" i="18"/>
  <c r="AI101" i="18" s="1"/>
  <c r="AJ101" i="18" s="1"/>
  <c r="AD101" i="18"/>
  <c r="AH109" i="18"/>
  <c r="AI109" i="18" s="1"/>
  <c r="AJ109" i="18" s="1"/>
  <c r="AD109" i="18"/>
  <c r="AH121" i="18"/>
  <c r="AI121" i="18" s="1"/>
  <c r="AJ121" i="18" s="1"/>
  <c r="AD121" i="18"/>
  <c r="AH129" i="18"/>
  <c r="AI129" i="18" s="1"/>
  <c r="AJ129" i="18" s="1"/>
  <c r="AD129" i="18"/>
  <c r="AH139" i="18"/>
  <c r="AI139" i="18" s="1"/>
  <c r="AJ139" i="18" s="1"/>
  <c r="AD139" i="18"/>
  <c r="AH149" i="18"/>
  <c r="AI149" i="18" s="1"/>
  <c r="AJ149" i="18" s="1"/>
  <c r="AD149" i="18"/>
  <c r="AD58" i="20" l="1"/>
  <c r="AD43" i="18"/>
  <c r="V20" i="16" l="1"/>
  <c r="Y24" i="16"/>
  <c r="X24" i="16"/>
  <c r="W24" i="16"/>
  <c r="V24" i="16"/>
  <c r="Y23" i="16"/>
  <c r="X23" i="16"/>
  <c r="W23" i="16"/>
  <c r="V23" i="16"/>
  <c r="Y22" i="16"/>
  <c r="X22" i="16"/>
  <c r="W22" i="16"/>
  <c r="V22" i="16"/>
  <c r="Y21" i="16"/>
  <c r="AC21" i="16" s="1"/>
  <c r="AG21" i="16" s="1"/>
  <c r="X21" i="16"/>
  <c r="AB21" i="16" s="1"/>
  <c r="AF21" i="16" s="1"/>
  <c r="W21" i="16"/>
  <c r="AA21" i="16" s="1"/>
  <c r="AE21" i="16" s="1"/>
  <c r="V21" i="16"/>
  <c r="Z21" i="16" s="1"/>
  <c r="Y19" i="16"/>
  <c r="X19" i="16"/>
  <c r="W19" i="16"/>
  <c r="V19" i="16"/>
  <c r="Y18" i="16"/>
  <c r="X18" i="16"/>
  <c r="W18" i="16"/>
  <c r="V18" i="16"/>
  <c r="Y17" i="16"/>
  <c r="AC17" i="16" s="1"/>
  <c r="AG17" i="16" s="1"/>
  <c r="X17" i="16"/>
  <c r="AB17" i="16" s="1"/>
  <c r="AF17" i="16" s="1"/>
  <c r="W17" i="16"/>
  <c r="AA17" i="16" s="1"/>
  <c r="AE17" i="16" s="1"/>
  <c r="V17" i="16"/>
  <c r="Z17" i="16" s="1"/>
  <c r="Y16" i="16"/>
  <c r="X16" i="16"/>
  <c r="W16" i="16"/>
  <c r="V16" i="16"/>
  <c r="Y15" i="16"/>
  <c r="AC15" i="16" s="1"/>
  <c r="AG15" i="16" s="1"/>
  <c r="X15" i="16"/>
  <c r="AB15" i="16" s="1"/>
  <c r="AF15" i="16" s="1"/>
  <c r="W15" i="16"/>
  <c r="AA15" i="16" s="1"/>
  <c r="AE15" i="16" s="1"/>
  <c r="V15" i="16"/>
  <c r="Z15" i="16" s="1"/>
  <c r="Y14" i="16"/>
  <c r="X14" i="16"/>
  <c r="W14" i="16"/>
  <c r="V14" i="16"/>
  <c r="Y13" i="16"/>
  <c r="X13" i="16"/>
  <c r="W13" i="16"/>
  <c r="V13" i="16"/>
  <c r="Y12" i="16"/>
  <c r="AC12" i="16" s="1"/>
  <c r="AG12" i="16" s="1"/>
  <c r="X12" i="16"/>
  <c r="AB12" i="16" s="1"/>
  <c r="AF12" i="16" s="1"/>
  <c r="W12" i="16"/>
  <c r="AA12" i="16" s="1"/>
  <c r="AE12" i="16" s="1"/>
  <c r="V12" i="16"/>
  <c r="Z12" i="16" s="1"/>
  <c r="AH12" i="16" l="1"/>
  <c r="AI12" i="16" s="1"/>
  <c r="AJ12" i="16" s="1"/>
  <c r="AD12" i="16"/>
  <c r="AH15" i="16"/>
  <c r="AI15" i="16" s="1"/>
  <c r="AJ15" i="16" s="1"/>
  <c r="AD15" i="16"/>
  <c r="AH17" i="16"/>
  <c r="AI17" i="16" s="1"/>
  <c r="AJ17" i="16" s="1"/>
  <c r="AD17" i="16"/>
  <c r="AH21" i="16"/>
  <c r="AI21" i="16" s="1"/>
  <c r="AJ21" i="16" s="1"/>
  <c r="AD21" i="16"/>
  <c r="W19" i="15" l="1"/>
  <c r="V19" i="15"/>
  <c r="Y39" i="15"/>
  <c r="X39" i="15"/>
  <c r="W39" i="15"/>
  <c r="V39" i="15"/>
  <c r="Y38" i="15"/>
  <c r="X38" i="15"/>
  <c r="W38" i="15"/>
  <c r="V38" i="15"/>
  <c r="Y37" i="15"/>
  <c r="AC37" i="15" s="1"/>
  <c r="AG37" i="15" s="1"/>
  <c r="X37" i="15"/>
  <c r="AB37" i="15" s="1"/>
  <c r="AF37" i="15" s="1"/>
  <c r="W37" i="15"/>
  <c r="AA37" i="15" s="1"/>
  <c r="AE37" i="15" s="1"/>
  <c r="V37" i="15"/>
  <c r="Z37" i="15" s="1"/>
  <c r="AD37" i="15" s="1"/>
  <c r="Y34" i="15"/>
  <c r="X34" i="15"/>
  <c r="W34" i="15"/>
  <c r="V34" i="15"/>
  <c r="Y33" i="15"/>
  <c r="X33" i="15"/>
  <c r="W33" i="15"/>
  <c r="V33" i="15"/>
  <c r="Y32" i="15"/>
  <c r="X32" i="15"/>
  <c r="W32" i="15"/>
  <c r="V32" i="15"/>
  <c r="Y31" i="15"/>
  <c r="AC31" i="15" s="1"/>
  <c r="AG31" i="15" s="1"/>
  <c r="X31" i="15"/>
  <c r="AB31" i="15" s="1"/>
  <c r="AF31" i="15" s="1"/>
  <c r="W31" i="15"/>
  <c r="AA31" i="15" s="1"/>
  <c r="AE31" i="15" s="1"/>
  <c r="V31" i="15"/>
  <c r="Z31" i="15" s="1"/>
  <c r="Y19" i="15"/>
  <c r="X19" i="15"/>
  <c r="Y30" i="15"/>
  <c r="X30" i="15"/>
  <c r="W30" i="15"/>
  <c r="V30" i="15"/>
  <c r="Y29" i="15"/>
  <c r="X29" i="15"/>
  <c r="W29" i="15"/>
  <c r="V29" i="15"/>
  <c r="Y28" i="15"/>
  <c r="X28" i="15"/>
  <c r="W28" i="15"/>
  <c r="V28" i="15"/>
  <c r="Y27" i="15"/>
  <c r="AC27" i="15" s="1"/>
  <c r="AG27" i="15" s="1"/>
  <c r="X27" i="15"/>
  <c r="AB27" i="15" s="1"/>
  <c r="AF27" i="15" s="1"/>
  <c r="W27" i="15"/>
  <c r="AA27" i="15" s="1"/>
  <c r="AE27" i="15" s="1"/>
  <c r="V27" i="15"/>
  <c r="Z27" i="15" s="1"/>
  <c r="Y26" i="15"/>
  <c r="X26" i="15"/>
  <c r="W26" i="15"/>
  <c r="V26" i="15"/>
  <c r="Y25" i="15"/>
  <c r="X25" i="15"/>
  <c r="W25" i="15"/>
  <c r="V25" i="15"/>
  <c r="Y24" i="15"/>
  <c r="X24" i="15"/>
  <c r="W24" i="15"/>
  <c r="V24" i="15"/>
  <c r="Y23" i="15"/>
  <c r="AC23" i="15" s="1"/>
  <c r="AG23" i="15" s="1"/>
  <c r="X23" i="15"/>
  <c r="AB23" i="15" s="1"/>
  <c r="AF23" i="15" s="1"/>
  <c r="W23" i="15"/>
  <c r="AA23" i="15" s="1"/>
  <c r="AE23" i="15" s="1"/>
  <c r="V23" i="15"/>
  <c r="Z23" i="15" s="1"/>
  <c r="Y22" i="15"/>
  <c r="X22" i="15"/>
  <c r="W22" i="15"/>
  <c r="V22" i="15"/>
  <c r="Y21" i="15"/>
  <c r="X21" i="15"/>
  <c r="W21" i="15"/>
  <c r="V21" i="15"/>
  <c r="Y20" i="15"/>
  <c r="AC20" i="15" s="1"/>
  <c r="AG20" i="15" s="1"/>
  <c r="X20" i="15"/>
  <c r="AB20" i="15" s="1"/>
  <c r="AF20" i="15" s="1"/>
  <c r="W20" i="15"/>
  <c r="AA20" i="15" s="1"/>
  <c r="AE20" i="15" s="1"/>
  <c r="V20" i="15"/>
  <c r="Z20" i="15" s="1"/>
  <c r="Y18" i="15"/>
  <c r="X18" i="15"/>
  <c r="W18" i="15"/>
  <c r="V18" i="15"/>
  <c r="Y17" i="15"/>
  <c r="AC17" i="15" s="1"/>
  <c r="AG17" i="15" s="1"/>
  <c r="X17" i="15"/>
  <c r="W17" i="15"/>
  <c r="AA17" i="15" s="1"/>
  <c r="AE17" i="15" s="1"/>
  <c r="V17" i="15"/>
  <c r="Z17" i="15" s="1"/>
  <c r="Y16" i="15"/>
  <c r="X16" i="15"/>
  <c r="W16" i="15"/>
  <c r="V16" i="15"/>
  <c r="Y15" i="15"/>
  <c r="X15" i="15"/>
  <c r="W15" i="15"/>
  <c r="V15" i="15"/>
  <c r="Y14" i="15"/>
  <c r="X14" i="15"/>
  <c r="W14" i="15"/>
  <c r="V14" i="15"/>
  <c r="Y13" i="15"/>
  <c r="X13" i="15"/>
  <c r="W13" i="15"/>
  <c r="V13" i="15"/>
  <c r="Y12" i="15"/>
  <c r="X12" i="15"/>
  <c r="W12" i="15"/>
  <c r="AA12" i="15" s="1"/>
  <c r="AE12" i="15" s="1"/>
  <c r="V12" i="15"/>
  <c r="Z12" i="15" s="1"/>
  <c r="AH37" i="15" l="1"/>
  <c r="AI37" i="15" s="1"/>
  <c r="AJ37" i="15" s="1"/>
  <c r="AH31" i="15"/>
  <c r="AI31" i="15" s="1"/>
  <c r="AJ31" i="15" s="1"/>
  <c r="AD31" i="15"/>
  <c r="AB17" i="15"/>
  <c r="AF17" i="15" s="1"/>
  <c r="AC12" i="15"/>
  <c r="AG12" i="15" s="1"/>
  <c r="AB12" i="15"/>
  <c r="AF12" i="15" s="1"/>
  <c r="AD12" i="15"/>
  <c r="AH17" i="15"/>
  <c r="AI17" i="15" s="1"/>
  <c r="AJ17" i="15" s="1"/>
  <c r="AD17" i="15"/>
  <c r="AH20" i="15"/>
  <c r="AI20" i="15" s="1"/>
  <c r="AJ20" i="15" s="1"/>
  <c r="AD20" i="15"/>
  <c r="AH23" i="15"/>
  <c r="AI23" i="15" s="1"/>
  <c r="AJ23" i="15" s="1"/>
  <c r="AD23" i="15"/>
  <c r="AH27" i="15"/>
  <c r="AI27" i="15" s="1"/>
  <c r="AJ27" i="15" s="1"/>
  <c r="AD27" i="15"/>
  <c r="AH12" i="15" l="1"/>
  <c r="AI12" i="15" s="1"/>
  <c r="AJ12" i="15" s="1"/>
  <c r="Y231" i="11" l="1"/>
  <c r="X231" i="11"/>
  <c r="W231" i="11"/>
  <c r="V231" i="11"/>
  <c r="Y230" i="11"/>
  <c r="X230" i="11"/>
  <c r="W230" i="11"/>
  <c r="V230" i="11"/>
  <c r="Y229" i="11"/>
  <c r="AC229" i="11" s="1"/>
  <c r="AG229" i="11" s="1"/>
  <c r="X229" i="11"/>
  <c r="AB229" i="11" s="1"/>
  <c r="AF229" i="11" s="1"/>
  <c r="W229" i="11"/>
  <c r="AA229" i="11" s="1"/>
  <c r="AE229" i="11" s="1"/>
  <c r="V229" i="11"/>
  <c r="Z229" i="11" s="1"/>
  <c r="Y228" i="11"/>
  <c r="X228" i="11"/>
  <c r="W228" i="11"/>
  <c r="V228" i="11"/>
  <c r="Y227" i="11"/>
  <c r="X227" i="11"/>
  <c r="W227" i="11"/>
  <c r="V227" i="11"/>
  <c r="Y226" i="11"/>
  <c r="AC226" i="11" s="1"/>
  <c r="AG226" i="11" s="1"/>
  <c r="X226" i="11"/>
  <c r="AB226" i="11" s="1"/>
  <c r="AF226" i="11" s="1"/>
  <c r="W226" i="11"/>
  <c r="AA226" i="11" s="1"/>
  <c r="AE226" i="11" s="1"/>
  <c r="V226" i="11"/>
  <c r="Z226" i="11" s="1"/>
  <c r="Y225" i="11"/>
  <c r="X225" i="11"/>
  <c r="W225" i="11"/>
  <c r="V225" i="11"/>
  <c r="Y224" i="11"/>
  <c r="AC224" i="11" s="1"/>
  <c r="AG224" i="11" s="1"/>
  <c r="X224" i="11"/>
  <c r="AB224" i="11" s="1"/>
  <c r="AF224" i="11" s="1"/>
  <c r="W224" i="11"/>
  <c r="AA224" i="11" s="1"/>
  <c r="AE224" i="11" s="1"/>
  <c r="V224" i="11"/>
  <c r="Z224" i="11" s="1"/>
  <c r="Y223" i="11"/>
  <c r="X223" i="11"/>
  <c r="W223" i="11"/>
  <c r="V223" i="11"/>
  <c r="Y222" i="11"/>
  <c r="X222" i="11"/>
  <c r="W222" i="11"/>
  <c r="V222" i="11"/>
  <c r="Y221" i="11"/>
  <c r="AC221" i="11" s="1"/>
  <c r="AG221" i="11" s="1"/>
  <c r="X221" i="11"/>
  <c r="AB221" i="11" s="1"/>
  <c r="AF221" i="11" s="1"/>
  <c r="W221" i="11"/>
  <c r="AA221" i="11" s="1"/>
  <c r="AE221" i="11" s="1"/>
  <c r="V221" i="11"/>
  <c r="Z221" i="11" s="1"/>
  <c r="Y220" i="11"/>
  <c r="X220" i="11"/>
  <c r="W220" i="11"/>
  <c r="V220" i="11"/>
  <c r="Y219" i="11"/>
  <c r="AC219" i="11" s="1"/>
  <c r="AG219" i="11" s="1"/>
  <c r="X219" i="11"/>
  <c r="AB219" i="11" s="1"/>
  <c r="AF219" i="11" s="1"/>
  <c r="W219" i="11"/>
  <c r="AA219" i="11" s="1"/>
  <c r="AE219" i="11" s="1"/>
  <c r="V219" i="11"/>
  <c r="Z219" i="11" s="1"/>
  <c r="Y218" i="11"/>
  <c r="X218" i="11"/>
  <c r="W218" i="11"/>
  <c r="V218" i="11"/>
  <c r="Y217" i="11"/>
  <c r="AC217" i="11" s="1"/>
  <c r="AG217" i="11" s="1"/>
  <c r="X217" i="11"/>
  <c r="AB217" i="11" s="1"/>
  <c r="AF217" i="11" s="1"/>
  <c r="W217" i="11"/>
  <c r="AA217" i="11" s="1"/>
  <c r="AE217" i="11" s="1"/>
  <c r="V217" i="11"/>
  <c r="Z217" i="11" s="1"/>
  <c r="Y216" i="11"/>
  <c r="X216" i="11"/>
  <c r="W216" i="11"/>
  <c r="V216" i="11"/>
  <c r="Y215" i="11"/>
  <c r="X215" i="11"/>
  <c r="W215" i="11"/>
  <c r="V215" i="11"/>
  <c r="Y214" i="11"/>
  <c r="X214" i="11"/>
  <c r="W214" i="11"/>
  <c r="V214" i="11"/>
  <c r="Y213" i="11"/>
  <c r="X213" i="11"/>
  <c r="W213" i="11"/>
  <c r="V213" i="11"/>
  <c r="Y212" i="11"/>
  <c r="X212" i="11"/>
  <c r="W212" i="11"/>
  <c r="V212" i="11"/>
  <c r="Y211" i="11"/>
  <c r="X211" i="11"/>
  <c r="W211" i="11"/>
  <c r="V211" i="11"/>
  <c r="Y210" i="11"/>
  <c r="X210" i="11"/>
  <c r="W210" i="11"/>
  <c r="V210" i="11"/>
  <c r="Y209" i="11"/>
  <c r="X209" i="11"/>
  <c r="W209" i="11"/>
  <c r="V209" i="11"/>
  <c r="Y208" i="11"/>
  <c r="X208" i="11"/>
  <c r="W208" i="11"/>
  <c r="V208" i="11"/>
  <c r="Y207" i="11"/>
  <c r="X207" i="11"/>
  <c r="W207" i="11"/>
  <c r="V207" i="11"/>
  <c r="Y206" i="11"/>
  <c r="X206" i="11"/>
  <c r="W206" i="11"/>
  <c r="V206" i="11"/>
  <c r="Y205" i="11"/>
  <c r="X205" i="11"/>
  <c r="W205" i="11"/>
  <c r="V205" i="11"/>
  <c r="Y204" i="11"/>
  <c r="X204" i="11"/>
  <c r="W204" i="11"/>
  <c r="V204" i="11"/>
  <c r="Y203" i="11"/>
  <c r="X203" i="11"/>
  <c r="W203" i="11"/>
  <c r="V203" i="11"/>
  <c r="Y202" i="11"/>
  <c r="X202" i="11"/>
  <c r="W202" i="11"/>
  <c r="V202" i="11"/>
  <c r="Y201" i="11"/>
  <c r="X201" i="11"/>
  <c r="W201" i="11"/>
  <c r="V201" i="11"/>
  <c r="Y200" i="11"/>
  <c r="X200" i="11"/>
  <c r="W200" i="11"/>
  <c r="V200" i="11"/>
  <c r="Y199" i="11"/>
  <c r="X199" i="11"/>
  <c r="W199" i="11"/>
  <c r="V199" i="11"/>
  <c r="Y198" i="11"/>
  <c r="X198" i="11"/>
  <c r="W198" i="11"/>
  <c r="V198" i="11"/>
  <c r="Y197" i="11"/>
  <c r="AC197" i="11" s="1"/>
  <c r="AG197" i="11" s="1"/>
  <c r="X197" i="11"/>
  <c r="AB197" i="11" s="1"/>
  <c r="AF197" i="11" s="1"/>
  <c r="W197" i="11"/>
  <c r="AA197" i="11" s="1"/>
  <c r="AE197" i="11" s="1"/>
  <c r="V197" i="11"/>
  <c r="Z197" i="11" s="1"/>
  <c r="Y196" i="11"/>
  <c r="X196" i="11"/>
  <c r="W196" i="11"/>
  <c r="V196" i="11"/>
  <c r="Y195" i="11"/>
  <c r="X195" i="11"/>
  <c r="W195" i="11"/>
  <c r="V195" i="11"/>
  <c r="Y194" i="11"/>
  <c r="X194" i="11"/>
  <c r="W194" i="11"/>
  <c r="V194" i="11"/>
  <c r="Y193" i="11"/>
  <c r="AC193" i="11" s="1"/>
  <c r="AG193" i="11" s="1"/>
  <c r="X193" i="11"/>
  <c r="AB193" i="11" s="1"/>
  <c r="AF193" i="11" s="1"/>
  <c r="W193" i="11"/>
  <c r="AA193" i="11" s="1"/>
  <c r="AE193" i="11" s="1"/>
  <c r="V193" i="11"/>
  <c r="Z193" i="11" s="1"/>
  <c r="Y192" i="11"/>
  <c r="X192" i="11"/>
  <c r="W192" i="11"/>
  <c r="V192" i="11"/>
  <c r="Y191" i="11"/>
  <c r="X191" i="11"/>
  <c r="W191" i="11"/>
  <c r="V191" i="11"/>
  <c r="Y190" i="11"/>
  <c r="X190" i="11"/>
  <c r="W190" i="11"/>
  <c r="V190" i="11"/>
  <c r="Y189" i="11"/>
  <c r="AC189" i="11" s="1"/>
  <c r="AG189" i="11" s="1"/>
  <c r="X189" i="11"/>
  <c r="AB189" i="11" s="1"/>
  <c r="AF189" i="11" s="1"/>
  <c r="W189" i="11"/>
  <c r="AA189" i="11" s="1"/>
  <c r="AE189" i="11" s="1"/>
  <c r="V189" i="11"/>
  <c r="Z189" i="11" s="1"/>
  <c r="Y188" i="11"/>
  <c r="X188" i="11"/>
  <c r="W188" i="11"/>
  <c r="V188" i="11"/>
  <c r="Y187" i="11"/>
  <c r="X187" i="11"/>
  <c r="W187" i="11"/>
  <c r="V187" i="11"/>
  <c r="Y186" i="11"/>
  <c r="X186" i="11"/>
  <c r="W186" i="11"/>
  <c r="V186" i="11"/>
  <c r="Y185" i="11"/>
  <c r="AC185" i="11" s="1"/>
  <c r="AG185" i="11" s="1"/>
  <c r="X185" i="11"/>
  <c r="AB185" i="11" s="1"/>
  <c r="AF185" i="11" s="1"/>
  <c r="W185" i="11"/>
  <c r="AA185" i="11" s="1"/>
  <c r="AE185" i="11" s="1"/>
  <c r="V185" i="11"/>
  <c r="Z185" i="11" s="1"/>
  <c r="Y180" i="11"/>
  <c r="X180" i="11"/>
  <c r="W180" i="11"/>
  <c r="V180" i="11"/>
  <c r="Y179" i="11"/>
  <c r="X179" i="11"/>
  <c r="W179" i="11"/>
  <c r="V179" i="11"/>
  <c r="Y178" i="11"/>
  <c r="X178" i="11"/>
  <c r="W178" i="11"/>
  <c r="V178" i="11"/>
  <c r="Y177" i="11"/>
  <c r="AC177" i="11" s="1"/>
  <c r="AG177" i="11" s="1"/>
  <c r="X177" i="11"/>
  <c r="AB177" i="11" s="1"/>
  <c r="AF177" i="11" s="1"/>
  <c r="W177" i="11"/>
  <c r="AA177" i="11" s="1"/>
  <c r="AE177" i="11" s="1"/>
  <c r="V177" i="11"/>
  <c r="Z177" i="11" s="1"/>
  <c r="Y176" i="11"/>
  <c r="X176" i="11"/>
  <c r="W176" i="11"/>
  <c r="V176" i="11"/>
  <c r="Y175" i="11"/>
  <c r="X175" i="11"/>
  <c r="W175" i="11"/>
  <c r="V175" i="11"/>
  <c r="Y174" i="11"/>
  <c r="X174" i="11"/>
  <c r="W174" i="11"/>
  <c r="V174" i="11"/>
  <c r="Y173" i="11"/>
  <c r="X173" i="11"/>
  <c r="W173" i="11"/>
  <c r="V173" i="11"/>
  <c r="Y172" i="11"/>
  <c r="AC172" i="11" s="1"/>
  <c r="AG172" i="11" s="1"/>
  <c r="X172" i="11"/>
  <c r="AB172" i="11" s="1"/>
  <c r="AF172" i="11" s="1"/>
  <c r="W172" i="11"/>
  <c r="AA172" i="11" s="1"/>
  <c r="AE172" i="11" s="1"/>
  <c r="V172" i="11"/>
  <c r="Z172" i="11" s="1"/>
  <c r="Y171" i="11"/>
  <c r="X171" i="11"/>
  <c r="W171" i="11"/>
  <c r="V171" i="11"/>
  <c r="Y170" i="11"/>
  <c r="X170" i="11"/>
  <c r="W170" i="11"/>
  <c r="V170" i="11"/>
  <c r="Y169" i="11"/>
  <c r="X169" i="11"/>
  <c r="W169" i="11"/>
  <c r="V169" i="11"/>
  <c r="Y168" i="11"/>
  <c r="X168" i="11"/>
  <c r="W168" i="11"/>
  <c r="V168" i="11"/>
  <c r="Y167" i="11"/>
  <c r="X167" i="11"/>
  <c r="W167" i="11"/>
  <c r="V167" i="11"/>
  <c r="Y166" i="11"/>
  <c r="X166" i="11"/>
  <c r="W166" i="11"/>
  <c r="V166" i="11"/>
  <c r="Y165" i="11"/>
  <c r="X165" i="11"/>
  <c r="W165" i="11"/>
  <c r="V165" i="11"/>
  <c r="Y164" i="11"/>
  <c r="X164" i="11"/>
  <c r="W164" i="11"/>
  <c r="V164" i="11"/>
  <c r="Y163" i="11"/>
  <c r="X163" i="11"/>
  <c r="W163" i="11"/>
  <c r="V163" i="11"/>
  <c r="Y162" i="11"/>
  <c r="X162" i="11"/>
  <c r="W162" i="11"/>
  <c r="V162" i="11"/>
  <c r="Y161" i="11"/>
  <c r="X161" i="11"/>
  <c r="W161" i="11"/>
  <c r="V161" i="11"/>
  <c r="Y160" i="11"/>
  <c r="X160" i="11"/>
  <c r="W160" i="11"/>
  <c r="V160" i="11"/>
  <c r="Y159" i="11"/>
  <c r="X159" i="11"/>
  <c r="W159" i="11"/>
  <c r="V159" i="11"/>
  <c r="Y158" i="11"/>
  <c r="X158" i="11"/>
  <c r="W158" i="11"/>
  <c r="V158" i="11"/>
  <c r="Y157" i="11"/>
  <c r="X157" i="11"/>
  <c r="W157" i="11"/>
  <c r="V157" i="11"/>
  <c r="Y156" i="11"/>
  <c r="X156" i="11"/>
  <c r="W156" i="11"/>
  <c r="V156" i="11"/>
  <c r="Y155" i="11"/>
  <c r="X155" i="11"/>
  <c r="W155" i="11"/>
  <c r="V155" i="11"/>
  <c r="Y154" i="11"/>
  <c r="X154" i="11"/>
  <c r="W154" i="11"/>
  <c r="V154" i="11"/>
  <c r="Y153" i="11"/>
  <c r="X153" i="11"/>
  <c r="W153" i="11"/>
  <c r="V153" i="11"/>
  <c r="Y152" i="11"/>
  <c r="AC152" i="11" s="1"/>
  <c r="AG152" i="11" s="1"/>
  <c r="X152" i="11"/>
  <c r="AB152" i="11" s="1"/>
  <c r="AF152" i="11" s="1"/>
  <c r="W152" i="11"/>
  <c r="AA152" i="11" s="1"/>
  <c r="AE152" i="11" s="1"/>
  <c r="V152" i="11"/>
  <c r="Z152" i="11" s="1"/>
  <c r="Y151" i="11"/>
  <c r="X151" i="11"/>
  <c r="W151" i="11"/>
  <c r="V151" i="11"/>
  <c r="Y150" i="11"/>
  <c r="X150" i="11"/>
  <c r="W150" i="11"/>
  <c r="V150" i="11"/>
  <c r="Y149" i="11"/>
  <c r="X149" i="11"/>
  <c r="W149" i="11"/>
  <c r="V149" i="11"/>
  <c r="Y148" i="11"/>
  <c r="AC148" i="11" s="1"/>
  <c r="AG148" i="11" s="1"/>
  <c r="X148" i="11"/>
  <c r="AB148" i="11" s="1"/>
  <c r="AF148" i="11" s="1"/>
  <c r="W148" i="11"/>
  <c r="AA148" i="11" s="1"/>
  <c r="AE148" i="11" s="1"/>
  <c r="V148" i="11"/>
  <c r="Z148" i="11" s="1"/>
  <c r="Y147" i="11"/>
  <c r="X147" i="11"/>
  <c r="W147" i="11"/>
  <c r="V147" i="11"/>
  <c r="Y146" i="11"/>
  <c r="X146" i="11"/>
  <c r="W146" i="11"/>
  <c r="V146" i="11"/>
  <c r="Y145" i="11"/>
  <c r="X145" i="11"/>
  <c r="W145" i="11"/>
  <c r="V145" i="11"/>
  <c r="Y144" i="11"/>
  <c r="AC144" i="11" s="1"/>
  <c r="AG144" i="11" s="1"/>
  <c r="X144" i="11"/>
  <c r="AB144" i="11" s="1"/>
  <c r="AF144" i="11" s="1"/>
  <c r="W144" i="11"/>
  <c r="AA144" i="11" s="1"/>
  <c r="AE144" i="11" s="1"/>
  <c r="V144" i="11"/>
  <c r="Z144" i="11" s="1"/>
  <c r="Y143" i="11"/>
  <c r="X143" i="11"/>
  <c r="W143" i="11"/>
  <c r="V143" i="11"/>
  <c r="Y142" i="11"/>
  <c r="X142" i="11"/>
  <c r="W142" i="11"/>
  <c r="V142" i="11"/>
  <c r="Y141" i="11"/>
  <c r="X141" i="11"/>
  <c r="W141" i="11"/>
  <c r="V141" i="11"/>
  <c r="Y140" i="11"/>
  <c r="X140" i="11"/>
  <c r="W140" i="11"/>
  <c r="V140" i="11"/>
  <c r="Y139" i="11"/>
  <c r="X139" i="11"/>
  <c r="W139" i="11"/>
  <c r="V139" i="11"/>
  <c r="Y138" i="11"/>
  <c r="X138" i="11"/>
  <c r="W138" i="11"/>
  <c r="V138" i="11"/>
  <c r="Y137" i="11"/>
  <c r="X137" i="11"/>
  <c r="W137" i="11"/>
  <c r="V137" i="11"/>
  <c r="Y136" i="11"/>
  <c r="X136" i="11"/>
  <c r="W136" i="11"/>
  <c r="V136" i="11"/>
  <c r="Y135" i="11"/>
  <c r="X135" i="11"/>
  <c r="W135" i="11"/>
  <c r="V135" i="11"/>
  <c r="Y134" i="11"/>
  <c r="X134" i="11"/>
  <c r="W134" i="11"/>
  <c r="V134" i="11"/>
  <c r="Y133" i="11"/>
  <c r="X133" i="11"/>
  <c r="W133" i="11"/>
  <c r="V133" i="11"/>
  <c r="Y132" i="11"/>
  <c r="AC132" i="11" s="1"/>
  <c r="AG132" i="11" s="1"/>
  <c r="X132" i="11"/>
  <c r="AB132" i="11" s="1"/>
  <c r="AF132" i="11" s="1"/>
  <c r="W132" i="11"/>
  <c r="AA132" i="11" s="1"/>
  <c r="AE132" i="11" s="1"/>
  <c r="V132" i="11"/>
  <c r="Z132" i="11" s="1"/>
  <c r="V12" i="4"/>
  <c r="W12" i="4"/>
  <c r="X12" i="4"/>
  <c r="Y12" i="4"/>
  <c r="V13" i="4"/>
  <c r="W13" i="4"/>
  <c r="X13" i="4"/>
  <c r="Y13" i="4"/>
  <c r="V14" i="4"/>
  <c r="W14" i="4"/>
  <c r="X14" i="4"/>
  <c r="Y14" i="4"/>
  <c r="V15" i="4"/>
  <c r="W15" i="4"/>
  <c r="X15" i="4"/>
  <c r="Y15" i="4"/>
  <c r="V16" i="4"/>
  <c r="W16" i="4"/>
  <c r="X16" i="4"/>
  <c r="Y16" i="4"/>
  <c r="V17" i="4"/>
  <c r="W17" i="4"/>
  <c r="X17" i="4"/>
  <c r="Y17" i="4"/>
  <c r="V18" i="4"/>
  <c r="W18" i="4"/>
  <c r="X18" i="4"/>
  <c r="Y18" i="4"/>
  <c r="V19" i="4"/>
  <c r="W19" i="4"/>
  <c r="X19" i="4"/>
  <c r="Y19" i="4"/>
  <c r="V20" i="4"/>
  <c r="W20" i="4"/>
  <c r="X20" i="4"/>
  <c r="Y20" i="4"/>
  <c r="V21" i="4"/>
  <c r="W21" i="4"/>
  <c r="X21" i="4"/>
  <c r="Y21" i="4"/>
  <c r="Y131" i="11"/>
  <c r="X131" i="11"/>
  <c r="W131" i="11"/>
  <c r="V131" i="11"/>
  <c r="Y130" i="11"/>
  <c r="X130" i="11"/>
  <c r="W130" i="11"/>
  <c r="V130" i="11"/>
  <c r="Y129" i="11"/>
  <c r="X129" i="11"/>
  <c r="W129" i="11"/>
  <c r="V129" i="11"/>
  <c r="Y128" i="11"/>
  <c r="AC128" i="11" s="1"/>
  <c r="AG128" i="11" s="1"/>
  <c r="X128" i="11"/>
  <c r="AB128" i="11" s="1"/>
  <c r="AF128" i="11" s="1"/>
  <c r="W128" i="11"/>
  <c r="AA128" i="11" s="1"/>
  <c r="AE128" i="11" s="1"/>
  <c r="V128" i="11"/>
  <c r="Z128" i="11" s="1"/>
  <c r="Y127" i="11"/>
  <c r="X127" i="11"/>
  <c r="W127" i="11"/>
  <c r="V127" i="11"/>
  <c r="Y126" i="11"/>
  <c r="X126" i="11"/>
  <c r="W126" i="11"/>
  <c r="V126" i="11"/>
  <c r="Y125" i="11"/>
  <c r="X125" i="11"/>
  <c r="W125" i="11"/>
  <c r="V125" i="11"/>
  <c r="Y124" i="11"/>
  <c r="AC124" i="11" s="1"/>
  <c r="AG124" i="11" s="1"/>
  <c r="X124" i="11"/>
  <c r="AB124" i="11" s="1"/>
  <c r="AF124" i="11" s="1"/>
  <c r="W124" i="11"/>
  <c r="AA124" i="11" s="1"/>
  <c r="AE124" i="11" s="1"/>
  <c r="V124" i="11"/>
  <c r="Z124" i="11" s="1"/>
  <c r="Y123" i="11"/>
  <c r="X123" i="11"/>
  <c r="W123" i="11"/>
  <c r="V123" i="11"/>
  <c r="Y122" i="11"/>
  <c r="X122" i="11"/>
  <c r="W122" i="11"/>
  <c r="V122" i="11"/>
  <c r="Y121" i="11"/>
  <c r="X121" i="11"/>
  <c r="W121" i="11"/>
  <c r="V121" i="11"/>
  <c r="Y120" i="11"/>
  <c r="X120" i="11"/>
  <c r="W120" i="11"/>
  <c r="V120" i="11"/>
  <c r="Y119" i="11"/>
  <c r="X119" i="11"/>
  <c r="W119" i="11"/>
  <c r="V119" i="11"/>
  <c r="Y118" i="11"/>
  <c r="X118" i="11"/>
  <c r="W118" i="11"/>
  <c r="V118" i="11"/>
  <c r="Y117" i="11"/>
  <c r="X117" i="11"/>
  <c r="W117" i="11"/>
  <c r="V117" i="11"/>
  <c r="Y116" i="11"/>
  <c r="X116" i="11"/>
  <c r="W116" i="11"/>
  <c r="V116" i="11"/>
  <c r="Y115" i="11"/>
  <c r="X115" i="11"/>
  <c r="W115" i="11"/>
  <c r="V115" i="11"/>
  <c r="Y114" i="11"/>
  <c r="AC114" i="11" s="1"/>
  <c r="AG114" i="11" s="1"/>
  <c r="X114" i="11"/>
  <c r="AB114" i="11" s="1"/>
  <c r="AF114" i="11" s="1"/>
  <c r="W114" i="11"/>
  <c r="AA114" i="11" s="1"/>
  <c r="AE114" i="11" s="1"/>
  <c r="V114" i="11"/>
  <c r="Z114" i="11" s="1"/>
  <c r="Y113" i="11"/>
  <c r="X113" i="11"/>
  <c r="W113" i="11"/>
  <c r="V113" i="11"/>
  <c r="Y112" i="11"/>
  <c r="AC112" i="11" s="1"/>
  <c r="AG112" i="11" s="1"/>
  <c r="X112" i="11"/>
  <c r="AB112" i="11" s="1"/>
  <c r="AF112" i="11" s="1"/>
  <c r="W112" i="11"/>
  <c r="AA112" i="11" s="1"/>
  <c r="AE112" i="11" s="1"/>
  <c r="V112" i="11"/>
  <c r="Z112" i="11" s="1"/>
  <c r="Y111" i="11"/>
  <c r="X111" i="11"/>
  <c r="W111" i="11"/>
  <c r="V111" i="11"/>
  <c r="Y110" i="11"/>
  <c r="X110" i="11"/>
  <c r="W110" i="11"/>
  <c r="V110" i="11"/>
  <c r="Y109" i="11"/>
  <c r="X109" i="11"/>
  <c r="W109" i="11"/>
  <c r="V109" i="11"/>
  <c r="Y108" i="11"/>
  <c r="X108" i="11"/>
  <c r="W108" i="11"/>
  <c r="V108" i="11"/>
  <c r="Y107" i="11"/>
  <c r="X107" i="11"/>
  <c r="W107" i="11"/>
  <c r="V107" i="11"/>
  <c r="Y106" i="11"/>
  <c r="AC106" i="11" s="1"/>
  <c r="AG106" i="11" s="1"/>
  <c r="X106" i="11"/>
  <c r="AB106" i="11" s="1"/>
  <c r="AF106" i="11" s="1"/>
  <c r="W106" i="11"/>
  <c r="AA106" i="11" s="1"/>
  <c r="AE106" i="11" s="1"/>
  <c r="V106" i="11"/>
  <c r="Z106" i="11" s="1"/>
  <c r="Y105" i="11"/>
  <c r="X105" i="11"/>
  <c r="W105" i="11"/>
  <c r="V105" i="11"/>
  <c r="Y104" i="11"/>
  <c r="X104" i="11"/>
  <c r="W104" i="11"/>
  <c r="V104" i="11"/>
  <c r="Y103" i="11"/>
  <c r="X103" i="11"/>
  <c r="W103" i="11"/>
  <c r="V103" i="11"/>
  <c r="Y102" i="11"/>
  <c r="AC102" i="11" s="1"/>
  <c r="AG102" i="11" s="1"/>
  <c r="X102" i="11"/>
  <c r="AB102" i="11" s="1"/>
  <c r="AF102" i="11" s="1"/>
  <c r="W102" i="11"/>
  <c r="AA102" i="11" s="1"/>
  <c r="AE102" i="11" s="1"/>
  <c r="V102" i="11"/>
  <c r="Z102" i="11" s="1"/>
  <c r="Y101" i="11"/>
  <c r="X101" i="11"/>
  <c r="W101" i="11"/>
  <c r="V101" i="11"/>
  <c r="Y100" i="11"/>
  <c r="X100" i="11"/>
  <c r="W100" i="11"/>
  <c r="V100" i="11"/>
  <c r="Y99" i="11"/>
  <c r="X99" i="11"/>
  <c r="W99" i="11"/>
  <c r="V99" i="11"/>
  <c r="Y98" i="11"/>
  <c r="X98" i="11"/>
  <c r="W98" i="11"/>
  <c r="V98" i="11"/>
  <c r="Y97" i="11"/>
  <c r="X97" i="11"/>
  <c r="W97" i="11"/>
  <c r="V97" i="11"/>
  <c r="Y96" i="11"/>
  <c r="AC96" i="11" s="1"/>
  <c r="AG96" i="11" s="1"/>
  <c r="X96" i="11"/>
  <c r="AB96" i="11" s="1"/>
  <c r="AF96" i="11" s="1"/>
  <c r="W96" i="11"/>
  <c r="AA96" i="11" s="1"/>
  <c r="AE96" i="11" s="1"/>
  <c r="V96" i="11"/>
  <c r="Z96" i="11" s="1"/>
  <c r="Y95" i="11"/>
  <c r="X95" i="11"/>
  <c r="W95" i="11"/>
  <c r="V95" i="11"/>
  <c r="Y94" i="11"/>
  <c r="AC94" i="11" s="1"/>
  <c r="AG94" i="11" s="1"/>
  <c r="X94" i="11"/>
  <c r="AB94" i="11" s="1"/>
  <c r="AF94" i="11" s="1"/>
  <c r="W94" i="11"/>
  <c r="AA94" i="11" s="1"/>
  <c r="AE94" i="11" s="1"/>
  <c r="V94" i="11"/>
  <c r="Z94" i="11" s="1"/>
  <c r="Y93" i="11"/>
  <c r="X93" i="11"/>
  <c r="W93" i="11"/>
  <c r="V93" i="11"/>
  <c r="Y92" i="11"/>
  <c r="X92" i="11"/>
  <c r="W92" i="11"/>
  <c r="V92" i="11"/>
  <c r="Y91" i="11"/>
  <c r="X91" i="11"/>
  <c r="W91" i="11"/>
  <c r="V91" i="11"/>
  <c r="Y90" i="11"/>
  <c r="X90" i="11"/>
  <c r="W90" i="11"/>
  <c r="V90" i="11"/>
  <c r="Y89" i="11"/>
  <c r="X89" i="11"/>
  <c r="W89" i="11"/>
  <c r="V89" i="11"/>
  <c r="Y88" i="11"/>
  <c r="AC88" i="11" s="1"/>
  <c r="AG88" i="11" s="1"/>
  <c r="X88" i="11"/>
  <c r="AB88" i="11" s="1"/>
  <c r="AF88" i="11" s="1"/>
  <c r="W88" i="11"/>
  <c r="AA88" i="11" s="1"/>
  <c r="AE88" i="11" s="1"/>
  <c r="V88" i="11"/>
  <c r="Z88" i="11" s="1"/>
  <c r="Y87" i="11"/>
  <c r="X87" i="11"/>
  <c r="W87" i="11"/>
  <c r="V87" i="11"/>
  <c r="Y86" i="11"/>
  <c r="X86" i="11"/>
  <c r="W86" i="11"/>
  <c r="V86" i="11"/>
  <c r="Y85" i="11"/>
  <c r="X85" i="11"/>
  <c r="W85" i="11"/>
  <c r="V85" i="11"/>
  <c r="Y84" i="11"/>
  <c r="X84" i="11"/>
  <c r="W84" i="11"/>
  <c r="V84" i="11"/>
  <c r="Y83" i="11"/>
  <c r="X83" i="11"/>
  <c r="W83" i="11"/>
  <c r="V83" i="11"/>
  <c r="Y82" i="11"/>
  <c r="AC82" i="11" s="1"/>
  <c r="AG82" i="11" s="1"/>
  <c r="X82" i="11"/>
  <c r="AB82" i="11" s="1"/>
  <c r="AF82" i="11" s="1"/>
  <c r="W82" i="11"/>
  <c r="AA82" i="11" s="1"/>
  <c r="AE82" i="11" s="1"/>
  <c r="V82" i="11"/>
  <c r="Z82" i="11" s="1"/>
  <c r="Y81" i="11"/>
  <c r="X81" i="11"/>
  <c r="W81" i="11"/>
  <c r="V81" i="11"/>
  <c r="Y80" i="11"/>
  <c r="X80" i="11"/>
  <c r="W80" i="11"/>
  <c r="V80" i="11"/>
  <c r="Y79" i="11"/>
  <c r="X79" i="11"/>
  <c r="W79" i="11"/>
  <c r="V79" i="11"/>
  <c r="Y78" i="11"/>
  <c r="X78" i="11"/>
  <c r="W78" i="11"/>
  <c r="V78" i="11"/>
  <c r="Y77" i="11"/>
  <c r="X77" i="11"/>
  <c r="W77" i="11"/>
  <c r="V77" i="11"/>
  <c r="Y76" i="11"/>
  <c r="X76" i="11"/>
  <c r="W76" i="11"/>
  <c r="V76" i="11"/>
  <c r="Y75" i="11"/>
  <c r="X75" i="11"/>
  <c r="W75" i="11"/>
  <c r="V75" i="11"/>
  <c r="Y74" i="11"/>
  <c r="AC74" i="11" s="1"/>
  <c r="AG74" i="11" s="1"/>
  <c r="X74" i="11"/>
  <c r="AB74" i="11" s="1"/>
  <c r="AF74" i="11" s="1"/>
  <c r="W74" i="11"/>
  <c r="AA74" i="11" s="1"/>
  <c r="AE74" i="11" s="1"/>
  <c r="V74" i="11"/>
  <c r="Z74" i="11" s="1"/>
  <c r="Y73" i="11"/>
  <c r="X73" i="11"/>
  <c r="W73" i="11"/>
  <c r="V73" i="11"/>
  <c r="Y72" i="11"/>
  <c r="X72" i="11"/>
  <c r="W72" i="11"/>
  <c r="V72" i="11"/>
  <c r="Y71" i="11"/>
  <c r="X71" i="11"/>
  <c r="W71" i="11"/>
  <c r="V71" i="11"/>
  <c r="Y70" i="11"/>
  <c r="AC70" i="11" s="1"/>
  <c r="AG70" i="11" s="1"/>
  <c r="X70" i="11"/>
  <c r="AB70" i="11" s="1"/>
  <c r="AF70" i="11" s="1"/>
  <c r="W70" i="11"/>
  <c r="AA70" i="11" s="1"/>
  <c r="AE70" i="11" s="1"/>
  <c r="V70" i="11"/>
  <c r="Z70" i="11" s="1"/>
  <c r="Y69" i="11"/>
  <c r="X69" i="11"/>
  <c r="W69" i="11"/>
  <c r="V69" i="11"/>
  <c r="Y68" i="11"/>
  <c r="X68" i="11"/>
  <c r="W68" i="11"/>
  <c r="V68" i="11"/>
  <c r="Y67" i="11"/>
  <c r="X67" i="11"/>
  <c r="W67" i="11"/>
  <c r="V67" i="11"/>
  <c r="Y66" i="11"/>
  <c r="X66" i="11"/>
  <c r="W66" i="11"/>
  <c r="V66" i="11"/>
  <c r="Y65" i="11"/>
  <c r="X65" i="11"/>
  <c r="W65" i="11"/>
  <c r="V65" i="11"/>
  <c r="Y64" i="11"/>
  <c r="AC64" i="11" s="1"/>
  <c r="AG64" i="11" s="1"/>
  <c r="X64" i="11"/>
  <c r="AB64" i="11" s="1"/>
  <c r="AF64" i="11" s="1"/>
  <c r="W64" i="11"/>
  <c r="AA64" i="11" s="1"/>
  <c r="AE64" i="11" s="1"/>
  <c r="V64" i="11"/>
  <c r="Z64" i="11" s="1"/>
  <c r="Y63" i="11"/>
  <c r="X63" i="11"/>
  <c r="W63" i="11"/>
  <c r="V63" i="11"/>
  <c r="Y62" i="11"/>
  <c r="X62" i="11"/>
  <c r="W62" i="11"/>
  <c r="V62" i="11"/>
  <c r="Y61" i="11"/>
  <c r="X61" i="11"/>
  <c r="W61" i="11"/>
  <c r="V61" i="11"/>
  <c r="Y60" i="11"/>
  <c r="X60" i="11"/>
  <c r="W60" i="11"/>
  <c r="V60" i="11"/>
  <c r="Y59" i="11"/>
  <c r="X59" i="11"/>
  <c r="W59" i="11"/>
  <c r="V59" i="11"/>
  <c r="Y58" i="11"/>
  <c r="X58" i="11"/>
  <c r="W58" i="11"/>
  <c r="V58" i="11"/>
  <c r="Y57" i="11"/>
  <c r="X57" i="11"/>
  <c r="W57" i="11"/>
  <c r="V57" i="11"/>
  <c r="Y56" i="11"/>
  <c r="AC56" i="11" s="1"/>
  <c r="AG56" i="11" s="1"/>
  <c r="X56" i="11"/>
  <c r="AB56" i="11" s="1"/>
  <c r="AF56" i="11" s="1"/>
  <c r="W56" i="11"/>
  <c r="V56" i="11"/>
  <c r="Y55" i="11"/>
  <c r="X55" i="11"/>
  <c r="W55" i="11"/>
  <c r="V55" i="11"/>
  <c r="Y54" i="11"/>
  <c r="X54" i="11"/>
  <c r="W54" i="11"/>
  <c r="V54" i="11"/>
  <c r="Y53" i="11"/>
  <c r="X53" i="11"/>
  <c r="W53" i="11"/>
  <c r="V53" i="11"/>
  <c r="Y52" i="11"/>
  <c r="AC52" i="11" s="1"/>
  <c r="AG52" i="11" s="1"/>
  <c r="X52" i="11"/>
  <c r="AB52" i="11" s="1"/>
  <c r="AF52" i="11" s="1"/>
  <c r="W52" i="11"/>
  <c r="V52" i="11"/>
  <c r="Y51" i="11"/>
  <c r="X51" i="11"/>
  <c r="W51" i="11"/>
  <c r="V51" i="11"/>
  <c r="Y50" i="11"/>
  <c r="X50" i="11"/>
  <c r="W50" i="11"/>
  <c r="V50" i="11"/>
  <c r="Y49" i="11"/>
  <c r="X49" i="11"/>
  <c r="W49" i="11"/>
  <c r="V49" i="11"/>
  <c r="Y48" i="11"/>
  <c r="AC48" i="11" s="1"/>
  <c r="AG48" i="11" s="1"/>
  <c r="X48" i="11"/>
  <c r="AB48" i="11" s="1"/>
  <c r="AF48" i="11" s="1"/>
  <c r="W48" i="11"/>
  <c r="V48" i="11"/>
  <c r="Y47" i="11"/>
  <c r="X47" i="11"/>
  <c r="W47" i="11"/>
  <c r="V47" i="11"/>
  <c r="Y46" i="11"/>
  <c r="X46" i="11"/>
  <c r="W46" i="11"/>
  <c r="V46" i="11"/>
  <c r="Y45" i="11"/>
  <c r="X45" i="11"/>
  <c r="W45" i="11"/>
  <c r="V45" i="11"/>
  <c r="Y44" i="11"/>
  <c r="AC44" i="11" s="1"/>
  <c r="AG44" i="11" s="1"/>
  <c r="X44" i="11"/>
  <c r="AB44" i="11" s="1"/>
  <c r="AF44" i="11" s="1"/>
  <c r="W44" i="11"/>
  <c r="V44" i="11"/>
  <c r="Y43" i="11"/>
  <c r="X43" i="11"/>
  <c r="W43" i="11"/>
  <c r="V43" i="11"/>
  <c r="Y42" i="11"/>
  <c r="X42" i="11"/>
  <c r="W42" i="11"/>
  <c r="V42" i="11"/>
  <c r="Y41" i="11"/>
  <c r="X41" i="11"/>
  <c r="W41" i="11"/>
  <c r="V41" i="11"/>
  <c r="Y40" i="11"/>
  <c r="X40" i="11"/>
  <c r="W40" i="11"/>
  <c r="V40" i="11"/>
  <c r="Y39" i="11"/>
  <c r="X39" i="11"/>
  <c r="W39" i="11"/>
  <c r="V39" i="11"/>
  <c r="Y38" i="11"/>
  <c r="X38" i="11"/>
  <c r="W38" i="11"/>
  <c r="V38" i="11"/>
  <c r="Y37" i="11"/>
  <c r="X37" i="11"/>
  <c r="W37" i="11"/>
  <c r="V37" i="11"/>
  <c r="Y36" i="11"/>
  <c r="AC36" i="11" s="1"/>
  <c r="AG36" i="11" s="1"/>
  <c r="X36" i="11"/>
  <c r="W36" i="11"/>
  <c r="V36" i="11"/>
  <c r="Y35" i="11"/>
  <c r="X35" i="11"/>
  <c r="W35" i="11"/>
  <c r="V35" i="11"/>
  <c r="Y34" i="11"/>
  <c r="X34" i="11"/>
  <c r="W34" i="11"/>
  <c r="V34" i="11"/>
  <c r="Y33" i="11"/>
  <c r="X33" i="11"/>
  <c r="W33" i="11"/>
  <c r="V33" i="11"/>
  <c r="Y32" i="11"/>
  <c r="X32" i="11"/>
  <c r="W32" i="11"/>
  <c r="V32" i="11"/>
  <c r="Y31" i="11"/>
  <c r="AC31" i="11" s="1"/>
  <c r="AG31" i="11" s="1"/>
  <c r="X31" i="11"/>
  <c r="AB31" i="11" s="1"/>
  <c r="AF31" i="11" s="1"/>
  <c r="W31" i="11"/>
  <c r="V31" i="11"/>
  <c r="Y30" i="11"/>
  <c r="X30" i="11"/>
  <c r="W30" i="11"/>
  <c r="V30" i="11"/>
  <c r="Y29" i="11"/>
  <c r="X29" i="11"/>
  <c r="W29" i="11"/>
  <c r="V29" i="11"/>
  <c r="Y28" i="11"/>
  <c r="X28" i="11"/>
  <c r="W28" i="11"/>
  <c r="V28" i="11"/>
  <c r="Y27" i="11"/>
  <c r="X27" i="11"/>
  <c r="W27" i="11"/>
  <c r="V27" i="11"/>
  <c r="Y26" i="11"/>
  <c r="X26" i="11"/>
  <c r="W26" i="11"/>
  <c r="V26" i="11"/>
  <c r="Y25" i="11"/>
  <c r="X25" i="11"/>
  <c r="W25" i="11"/>
  <c r="V25" i="11"/>
  <c r="Y24" i="11"/>
  <c r="X24" i="11"/>
  <c r="W24" i="11"/>
  <c r="V24" i="11"/>
  <c r="Y23" i="11"/>
  <c r="AC23" i="11" s="1"/>
  <c r="AG23" i="11" s="1"/>
  <c r="X23" i="11"/>
  <c r="AB23" i="11" s="1"/>
  <c r="AF23" i="11" s="1"/>
  <c r="W23" i="11"/>
  <c r="V23" i="11"/>
  <c r="Y22" i="11"/>
  <c r="X22" i="11"/>
  <c r="W22" i="11"/>
  <c r="V22" i="11"/>
  <c r="Y21" i="11"/>
  <c r="X21" i="11"/>
  <c r="W21" i="11"/>
  <c r="V21" i="11"/>
  <c r="Y20" i="11"/>
  <c r="X20" i="11"/>
  <c r="W20" i="11"/>
  <c r="V20" i="11"/>
  <c r="Y19" i="11"/>
  <c r="AC19" i="11" s="1"/>
  <c r="AG19" i="11" s="1"/>
  <c r="X19" i="11"/>
  <c r="AB19" i="11" s="1"/>
  <c r="AF19" i="11" s="1"/>
  <c r="W19" i="11"/>
  <c r="AA19" i="11" s="1"/>
  <c r="AE19" i="11" s="1"/>
  <c r="V19" i="11"/>
  <c r="Z19" i="11" s="1"/>
  <c r="Y18" i="11"/>
  <c r="X18" i="11"/>
  <c r="W18" i="11"/>
  <c r="V18" i="11"/>
  <c r="Y17" i="11"/>
  <c r="X17" i="11"/>
  <c r="W17" i="11"/>
  <c r="V17" i="11"/>
  <c r="Y16" i="11"/>
  <c r="AC16" i="11" s="1"/>
  <c r="AG16" i="11" s="1"/>
  <c r="X16" i="11"/>
  <c r="AB16" i="11" s="1"/>
  <c r="AF16" i="11" s="1"/>
  <c r="W16" i="11"/>
  <c r="AA16" i="11" s="1"/>
  <c r="AE16" i="11" s="1"/>
  <c r="V16" i="11"/>
  <c r="Z16" i="11" s="1"/>
  <c r="Y15" i="11"/>
  <c r="X15" i="11"/>
  <c r="W15" i="11"/>
  <c r="V15" i="11"/>
  <c r="Y14" i="11"/>
  <c r="AC14" i="11" s="1"/>
  <c r="AG14" i="11" s="1"/>
  <c r="X14" i="11"/>
  <c r="AB14" i="11" s="1"/>
  <c r="AF14" i="11" s="1"/>
  <c r="W14" i="11"/>
  <c r="AA14" i="11" s="1"/>
  <c r="AE14" i="11" s="1"/>
  <c r="V14" i="11"/>
  <c r="Z14" i="11" s="1"/>
  <c r="Y13" i="11"/>
  <c r="X13" i="11"/>
  <c r="W13" i="11"/>
  <c r="V13" i="11"/>
  <c r="Y12" i="11"/>
  <c r="AC12" i="11" s="1"/>
  <c r="AG12" i="11" s="1"/>
  <c r="AG232" i="11" s="1"/>
  <c r="X12" i="11"/>
  <c r="AB12" i="11" s="1"/>
  <c r="AF12" i="11" s="1"/>
  <c r="W12" i="11"/>
  <c r="AA12" i="11" s="1"/>
  <c r="AE12" i="11" s="1"/>
  <c r="V12" i="11"/>
  <c r="Z12" i="11" s="1"/>
  <c r="AA56" i="11" l="1"/>
  <c r="AE56" i="11" s="1"/>
  <c r="Z56" i="11"/>
  <c r="AH56" i="11" s="1"/>
  <c r="AI56" i="11" s="1"/>
  <c r="AJ56" i="11" s="1"/>
  <c r="AA52" i="11"/>
  <c r="AE52" i="11" s="1"/>
  <c r="Z52" i="11"/>
  <c r="AD52" i="11" s="1"/>
  <c r="AA48" i="11"/>
  <c r="AE48" i="11" s="1"/>
  <c r="Z48" i="11"/>
  <c r="AA44" i="11"/>
  <c r="AE44" i="11" s="1"/>
  <c r="Z44" i="11"/>
  <c r="AH44" i="11" s="1"/>
  <c r="AI44" i="11" s="1"/>
  <c r="AJ44" i="11" s="1"/>
  <c r="AA36" i="11"/>
  <c r="AE36" i="11" s="1"/>
  <c r="Z36" i="11"/>
  <c r="AA31" i="11"/>
  <c r="AE31" i="11" s="1"/>
  <c r="Z31" i="11"/>
  <c r="AH31" i="11" s="1"/>
  <c r="AI31" i="11" s="1"/>
  <c r="AJ31" i="11" s="1"/>
  <c r="AA23" i="11"/>
  <c r="AE23" i="11" s="1"/>
  <c r="Z23" i="11"/>
  <c r="AA12" i="4"/>
  <c r="AE12" i="4" s="1"/>
  <c r="Z18" i="4"/>
  <c r="AD18" i="4" s="1"/>
  <c r="Z12" i="4"/>
  <c r="AB18" i="4"/>
  <c r="AF18" i="4" s="1"/>
  <c r="AB12" i="4"/>
  <c r="AF12" i="4" s="1"/>
  <c r="AA18" i="4"/>
  <c r="AE18" i="4" s="1"/>
  <c r="AC18" i="4"/>
  <c r="AG18" i="4" s="1"/>
  <c r="AC12" i="4"/>
  <c r="AG12" i="4" s="1"/>
  <c r="AH229" i="11"/>
  <c r="AI229" i="11" s="1"/>
  <c r="AJ229" i="11" s="1"/>
  <c r="AD229" i="11"/>
  <c r="AH226" i="11"/>
  <c r="AI226" i="11" s="1"/>
  <c r="AJ226" i="11" s="1"/>
  <c r="AD226" i="11"/>
  <c r="AH224" i="11"/>
  <c r="AI224" i="11" s="1"/>
  <c r="AJ224" i="11" s="1"/>
  <c r="AD224" i="11"/>
  <c r="AH221" i="11"/>
  <c r="AI221" i="11" s="1"/>
  <c r="AJ221" i="11" s="1"/>
  <c r="AD221" i="11"/>
  <c r="AH219" i="11"/>
  <c r="AI219" i="11" s="1"/>
  <c r="AJ219" i="11" s="1"/>
  <c r="AD219" i="11"/>
  <c r="AH217" i="11"/>
  <c r="AI217" i="11" s="1"/>
  <c r="AJ217" i="11" s="1"/>
  <c r="AD217" i="11"/>
  <c r="AH197" i="11"/>
  <c r="AI197" i="11" s="1"/>
  <c r="AJ197" i="11" s="1"/>
  <c r="AD197" i="11"/>
  <c r="AH193" i="11"/>
  <c r="AI193" i="11" s="1"/>
  <c r="AJ193" i="11" s="1"/>
  <c r="AD193" i="11"/>
  <c r="AH189" i="11"/>
  <c r="AI189" i="11" s="1"/>
  <c r="AJ189" i="11" s="1"/>
  <c r="AD189" i="11"/>
  <c r="AH185" i="11"/>
  <c r="AI185" i="11" s="1"/>
  <c r="AJ185" i="11" s="1"/>
  <c r="AD185" i="11"/>
  <c r="AH177" i="11"/>
  <c r="AI177" i="11" s="1"/>
  <c r="AJ177" i="11" s="1"/>
  <c r="AD177" i="11"/>
  <c r="AH172" i="11"/>
  <c r="AI172" i="11" s="1"/>
  <c r="AJ172" i="11" s="1"/>
  <c r="AD172" i="11"/>
  <c r="AH152" i="11"/>
  <c r="AI152" i="11" s="1"/>
  <c r="AJ152" i="11" s="1"/>
  <c r="AD152" i="11"/>
  <c r="AH148" i="11"/>
  <c r="AI148" i="11" s="1"/>
  <c r="AJ148" i="11" s="1"/>
  <c r="AD148" i="11"/>
  <c r="AH144" i="11"/>
  <c r="AI144" i="11" s="1"/>
  <c r="AJ144" i="11" s="1"/>
  <c r="AD144" i="11"/>
  <c r="AH132" i="11"/>
  <c r="AI132" i="11" s="1"/>
  <c r="AJ132" i="11" s="1"/>
  <c r="AD132" i="11"/>
  <c r="AH18" i="4"/>
  <c r="AI18" i="4" s="1"/>
  <c r="AJ18" i="4" s="1"/>
  <c r="AD12" i="4"/>
  <c r="AH12" i="4"/>
  <c r="AI12" i="4" s="1"/>
  <c r="AJ12" i="4" s="1"/>
  <c r="AH128" i="11"/>
  <c r="AI128" i="11" s="1"/>
  <c r="AJ128" i="11" s="1"/>
  <c r="AD128" i="11"/>
  <c r="AB36" i="11"/>
  <c r="AF36" i="11" s="1"/>
  <c r="AF232" i="11" s="1"/>
  <c r="AH124" i="11"/>
  <c r="AI124" i="11" s="1"/>
  <c r="AJ124" i="11" s="1"/>
  <c r="AD124" i="11"/>
  <c r="AH114" i="11"/>
  <c r="AI114" i="11" s="1"/>
  <c r="AJ114" i="11" s="1"/>
  <c r="AD114" i="11"/>
  <c r="AH112" i="11"/>
  <c r="AI112" i="11" s="1"/>
  <c r="AJ112" i="11" s="1"/>
  <c r="AD112" i="11"/>
  <c r="AH12" i="11"/>
  <c r="AI12" i="11" s="1"/>
  <c r="AJ12" i="11" s="1"/>
  <c r="AD12" i="11"/>
  <c r="AH14" i="11"/>
  <c r="AI14" i="11" s="1"/>
  <c r="AJ14" i="11" s="1"/>
  <c r="AD14" i="11"/>
  <c r="AH16" i="11"/>
  <c r="AI16" i="11" s="1"/>
  <c r="AJ16" i="11" s="1"/>
  <c r="AD16" i="11"/>
  <c r="AH19" i="11"/>
  <c r="AI19" i="11" s="1"/>
  <c r="AJ19" i="11" s="1"/>
  <c r="AD19" i="11"/>
  <c r="AH48" i="11"/>
  <c r="AI48" i="11" s="1"/>
  <c r="AJ48" i="11" s="1"/>
  <c r="AD48" i="11"/>
  <c r="AH64" i="11"/>
  <c r="AI64" i="11" s="1"/>
  <c r="AJ64" i="11" s="1"/>
  <c r="AD64" i="11"/>
  <c r="AH70" i="11"/>
  <c r="AI70" i="11" s="1"/>
  <c r="AJ70" i="11" s="1"/>
  <c r="AD70" i="11"/>
  <c r="AH74" i="11"/>
  <c r="AI74" i="11" s="1"/>
  <c r="AJ74" i="11" s="1"/>
  <c r="AD74" i="11"/>
  <c r="AH82" i="11"/>
  <c r="AI82" i="11" s="1"/>
  <c r="AJ82" i="11" s="1"/>
  <c r="AD82" i="11"/>
  <c r="AH88" i="11"/>
  <c r="AI88" i="11" s="1"/>
  <c r="AJ88" i="11" s="1"/>
  <c r="AD88" i="11"/>
  <c r="AH94" i="11"/>
  <c r="AI94" i="11" s="1"/>
  <c r="AJ94" i="11" s="1"/>
  <c r="AD94" i="11"/>
  <c r="AH96" i="11"/>
  <c r="AI96" i="11" s="1"/>
  <c r="AJ96" i="11" s="1"/>
  <c r="AD96" i="11"/>
  <c r="AH102" i="11"/>
  <c r="AI102" i="11" s="1"/>
  <c r="AJ102" i="11" s="1"/>
  <c r="AD102" i="11"/>
  <c r="AH106" i="11"/>
  <c r="AI106" i="11" s="1"/>
  <c r="AJ106" i="11" s="1"/>
  <c r="AD106" i="11"/>
  <c r="AD56" i="11" l="1"/>
  <c r="AH52" i="11"/>
  <c r="AI52" i="11" s="1"/>
  <c r="AJ52" i="11" s="1"/>
  <c r="AD44" i="11"/>
  <c r="AH36" i="11"/>
  <c r="AI36" i="11" s="1"/>
  <c r="AJ36" i="11" s="1"/>
  <c r="AD36" i="11"/>
  <c r="AD31" i="11"/>
  <c r="AH23" i="11"/>
  <c r="AI23" i="11" s="1"/>
  <c r="AJ23" i="11" s="1"/>
  <c r="AD23" i="11"/>
  <c r="Y171" i="9"/>
  <c r="X171" i="9"/>
  <c r="W171" i="9"/>
  <c r="V171" i="9"/>
  <c r="Y170" i="9"/>
  <c r="X170" i="9"/>
  <c r="W170" i="9"/>
  <c r="V170" i="9"/>
  <c r="Y169" i="9"/>
  <c r="X169" i="9"/>
  <c r="W169" i="9"/>
  <c r="V169" i="9"/>
  <c r="Y168" i="9"/>
  <c r="X168" i="9"/>
  <c r="W168" i="9"/>
  <c r="V168" i="9"/>
  <c r="Y167" i="9"/>
  <c r="X167" i="9"/>
  <c r="W167" i="9"/>
  <c r="V167" i="9"/>
  <c r="Y166" i="9"/>
  <c r="X166" i="9"/>
  <c r="W166" i="9"/>
  <c r="V166" i="9"/>
  <c r="Y165" i="9"/>
  <c r="X165" i="9"/>
  <c r="W165" i="9"/>
  <c r="V165" i="9"/>
  <c r="Y164" i="9"/>
  <c r="AC164" i="9" s="1"/>
  <c r="AG164" i="9" s="1"/>
  <c r="X164" i="9"/>
  <c r="AB164" i="9" s="1"/>
  <c r="AF164" i="9" s="1"/>
  <c r="W164" i="9"/>
  <c r="AA164" i="9" s="1"/>
  <c r="AE164" i="9" s="1"/>
  <c r="V164" i="9"/>
  <c r="Z164" i="9" s="1"/>
  <c r="Y163" i="9"/>
  <c r="X163" i="9"/>
  <c r="W163" i="9"/>
  <c r="V163" i="9"/>
  <c r="Y162" i="9"/>
  <c r="X162" i="9"/>
  <c r="W162" i="9"/>
  <c r="V162" i="9"/>
  <c r="Y161" i="9"/>
  <c r="X161" i="9"/>
  <c r="W161" i="9"/>
  <c r="V161" i="9"/>
  <c r="Y160" i="9"/>
  <c r="AC160" i="9" s="1"/>
  <c r="AG160" i="9" s="1"/>
  <c r="X160" i="9"/>
  <c r="AB160" i="9" s="1"/>
  <c r="AF160" i="9" s="1"/>
  <c r="W160" i="9"/>
  <c r="AA160" i="9" s="1"/>
  <c r="AE160" i="9" s="1"/>
  <c r="V160" i="9"/>
  <c r="Z160" i="9" s="1"/>
  <c r="Y159" i="9"/>
  <c r="X159" i="9"/>
  <c r="W159" i="9"/>
  <c r="V159" i="9"/>
  <c r="Y158" i="9"/>
  <c r="X158" i="9"/>
  <c r="W158" i="9"/>
  <c r="V158" i="9"/>
  <c r="Y157" i="9"/>
  <c r="X157" i="9"/>
  <c r="W157" i="9"/>
  <c r="V157" i="9"/>
  <c r="Y156" i="9"/>
  <c r="X156" i="9"/>
  <c r="W156" i="9"/>
  <c r="V156" i="9"/>
  <c r="Y155" i="9"/>
  <c r="AC155" i="9" s="1"/>
  <c r="AG155" i="9" s="1"/>
  <c r="X155" i="9"/>
  <c r="AB155" i="9" s="1"/>
  <c r="AF155" i="9" s="1"/>
  <c r="W155" i="9"/>
  <c r="AA155" i="9" s="1"/>
  <c r="AE155" i="9" s="1"/>
  <c r="V155" i="9"/>
  <c r="Z155" i="9" s="1"/>
  <c r="Y154" i="9"/>
  <c r="X154" i="9"/>
  <c r="W154" i="9"/>
  <c r="V154" i="9"/>
  <c r="Y153" i="9"/>
  <c r="AC153" i="9" s="1"/>
  <c r="AG153" i="9" s="1"/>
  <c r="X153" i="9"/>
  <c r="AB153" i="9" s="1"/>
  <c r="AF153" i="9" s="1"/>
  <c r="W153" i="9"/>
  <c r="AA153" i="9" s="1"/>
  <c r="AE153" i="9" s="1"/>
  <c r="V153" i="9"/>
  <c r="Z153" i="9" s="1"/>
  <c r="V76" i="9"/>
  <c r="W76" i="9"/>
  <c r="X76" i="9"/>
  <c r="Y76" i="9"/>
  <c r="V77" i="9"/>
  <c r="W77" i="9"/>
  <c r="X77" i="9"/>
  <c r="Y77" i="9"/>
  <c r="V78" i="9"/>
  <c r="W78" i="9"/>
  <c r="X78" i="9"/>
  <c r="Y78" i="9"/>
  <c r="V79" i="9"/>
  <c r="W79" i="9"/>
  <c r="X79" i="9"/>
  <c r="Y79" i="9"/>
  <c r="V61" i="9"/>
  <c r="W61" i="9"/>
  <c r="X61" i="9"/>
  <c r="Y61" i="9"/>
  <c r="V62" i="9"/>
  <c r="W62" i="9"/>
  <c r="X62" i="9"/>
  <c r="Y62" i="9"/>
  <c r="Y152" i="9"/>
  <c r="X152" i="9"/>
  <c r="W152" i="9"/>
  <c r="V152" i="9"/>
  <c r="Y151" i="9"/>
  <c r="AC151" i="9" s="1"/>
  <c r="AG151" i="9" s="1"/>
  <c r="X151" i="9"/>
  <c r="AB151" i="9" s="1"/>
  <c r="AF151" i="9" s="1"/>
  <c r="W151" i="9"/>
  <c r="AA151" i="9" s="1"/>
  <c r="AE151" i="9" s="1"/>
  <c r="V151" i="9"/>
  <c r="Z151" i="9" s="1"/>
  <c r="Y150" i="9"/>
  <c r="X150" i="9"/>
  <c r="W150" i="9"/>
  <c r="V150" i="9"/>
  <c r="Y149" i="9"/>
  <c r="X149" i="9"/>
  <c r="W149" i="9"/>
  <c r="V149" i="9"/>
  <c r="Y148" i="9"/>
  <c r="X148" i="9"/>
  <c r="W148" i="9"/>
  <c r="V148" i="9"/>
  <c r="Y147" i="9"/>
  <c r="X147" i="9"/>
  <c r="W147" i="9"/>
  <c r="V147" i="9"/>
  <c r="Y146" i="9"/>
  <c r="X146" i="9"/>
  <c r="W146" i="9"/>
  <c r="V146" i="9"/>
  <c r="Y145" i="9"/>
  <c r="X145" i="9"/>
  <c r="W145" i="9"/>
  <c r="V145" i="9"/>
  <c r="Y144" i="9"/>
  <c r="X144" i="9"/>
  <c r="W144" i="9"/>
  <c r="V144" i="9"/>
  <c r="Y143" i="9"/>
  <c r="X143" i="9"/>
  <c r="W143" i="9"/>
  <c r="V143" i="9"/>
  <c r="Y142" i="9"/>
  <c r="X142" i="9"/>
  <c r="W142" i="9"/>
  <c r="V142" i="9"/>
  <c r="Y141" i="9"/>
  <c r="X141" i="9"/>
  <c r="W141" i="9"/>
  <c r="V141" i="9"/>
  <c r="Y140" i="9"/>
  <c r="X140" i="9"/>
  <c r="W140" i="9"/>
  <c r="V140" i="9"/>
  <c r="Y139" i="9"/>
  <c r="AC139" i="9" s="1"/>
  <c r="AG139" i="9" s="1"/>
  <c r="X139" i="9"/>
  <c r="W139" i="9"/>
  <c r="AA139" i="9" s="1"/>
  <c r="AE139" i="9" s="1"/>
  <c r="V139" i="9"/>
  <c r="Z139" i="9" s="1"/>
  <c r="Y138" i="9"/>
  <c r="X138" i="9"/>
  <c r="W138" i="9"/>
  <c r="V138" i="9"/>
  <c r="Y137" i="9"/>
  <c r="X137" i="9"/>
  <c r="W137" i="9"/>
  <c r="V137" i="9"/>
  <c r="Y136" i="9"/>
  <c r="X136" i="9"/>
  <c r="W136" i="9"/>
  <c r="V136" i="9"/>
  <c r="Y135" i="9"/>
  <c r="AC135" i="9" s="1"/>
  <c r="AG135" i="9" s="1"/>
  <c r="X135" i="9"/>
  <c r="AB135" i="9" s="1"/>
  <c r="AF135" i="9" s="1"/>
  <c r="W135" i="9"/>
  <c r="AA135" i="9" s="1"/>
  <c r="AE135" i="9" s="1"/>
  <c r="V135" i="9"/>
  <c r="Z135" i="9" s="1"/>
  <c r="Y134" i="9"/>
  <c r="X134" i="9"/>
  <c r="W134" i="9"/>
  <c r="V134" i="9"/>
  <c r="Y133" i="9"/>
  <c r="AC133" i="9" s="1"/>
  <c r="AG133" i="9" s="1"/>
  <c r="X133" i="9"/>
  <c r="W133" i="9"/>
  <c r="AA133" i="9" s="1"/>
  <c r="AE133" i="9" s="1"/>
  <c r="V133" i="9"/>
  <c r="Z133" i="9" s="1"/>
  <c r="Y132" i="9"/>
  <c r="X132" i="9"/>
  <c r="W132" i="9"/>
  <c r="V132" i="9"/>
  <c r="Y131" i="9"/>
  <c r="X131" i="9"/>
  <c r="W131" i="9"/>
  <c r="V131" i="9"/>
  <c r="Y130" i="9"/>
  <c r="X130" i="9"/>
  <c r="W130" i="9"/>
  <c r="V130" i="9"/>
  <c r="Y129" i="9"/>
  <c r="AC129" i="9" s="1"/>
  <c r="AG129" i="9" s="1"/>
  <c r="X129" i="9"/>
  <c r="AB129" i="9" s="1"/>
  <c r="AF129" i="9" s="1"/>
  <c r="W129" i="9"/>
  <c r="AA129" i="9" s="1"/>
  <c r="AE129" i="9" s="1"/>
  <c r="V129" i="9"/>
  <c r="Z129" i="9" s="1"/>
  <c r="Y128" i="9"/>
  <c r="X128" i="9"/>
  <c r="W128" i="9"/>
  <c r="V128" i="9"/>
  <c r="Y127" i="9"/>
  <c r="X127" i="9"/>
  <c r="W127" i="9"/>
  <c r="V127" i="9"/>
  <c r="Y126" i="9"/>
  <c r="X126" i="9"/>
  <c r="W126" i="9"/>
  <c r="V126" i="9"/>
  <c r="Y125" i="9"/>
  <c r="X125" i="9"/>
  <c r="W125" i="9"/>
  <c r="V125" i="9"/>
  <c r="Y124" i="9"/>
  <c r="X124" i="9"/>
  <c r="W124" i="9"/>
  <c r="V124" i="9"/>
  <c r="Y123" i="9"/>
  <c r="X123" i="9"/>
  <c r="W123" i="9"/>
  <c r="V123" i="9"/>
  <c r="Y122" i="9"/>
  <c r="X122" i="9"/>
  <c r="W122" i="9"/>
  <c r="V122" i="9"/>
  <c r="Y121" i="9"/>
  <c r="X121" i="9"/>
  <c r="W121" i="9"/>
  <c r="V121" i="9"/>
  <c r="Y120" i="9"/>
  <c r="X120" i="9"/>
  <c r="W120" i="9"/>
  <c r="V120" i="9"/>
  <c r="Y119" i="9"/>
  <c r="X119" i="9"/>
  <c r="W119" i="9"/>
  <c r="V119" i="9"/>
  <c r="Y118" i="9"/>
  <c r="X118" i="9"/>
  <c r="W118" i="9"/>
  <c r="V118" i="9"/>
  <c r="Y117" i="9"/>
  <c r="X117" i="9"/>
  <c r="W117" i="9"/>
  <c r="V117" i="9"/>
  <c r="Y116" i="9"/>
  <c r="X116" i="9"/>
  <c r="W116" i="9"/>
  <c r="V116" i="9"/>
  <c r="Y115" i="9"/>
  <c r="AC115" i="9" s="1"/>
  <c r="AG115" i="9" s="1"/>
  <c r="X115" i="9"/>
  <c r="AB115" i="9" s="1"/>
  <c r="AF115" i="9" s="1"/>
  <c r="W115" i="9"/>
  <c r="AA115" i="9" s="1"/>
  <c r="AE115" i="9" s="1"/>
  <c r="V115" i="9"/>
  <c r="Z115" i="9" s="1"/>
  <c r="Y114" i="9"/>
  <c r="X114" i="9"/>
  <c r="W114" i="9"/>
  <c r="V114" i="9"/>
  <c r="Y113" i="9"/>
  <c r="X113" i="9"/>
  <c r="W113" i="9"/>
  <c r="V113" i="9"/>
  <c r="Y112" i="9"/>
  <c r="AC112" i="9" s="1"/>
  <c r="AG112" i="9" s="1"/>
  <c r="X112" i="9"/>
  <c r="AB112" i="9" s="1"/>
  <c r="AF112" i="9" s="1"/>
  <c r="W112" i="9"/>
  <c r="AA112" i="9" s="1"/>
  <c r="AE112" i="9" s="1"/>
  <c r="V112" i="9"/>
  <c r="Z112" i="9" s="1"/>
  <c r="Y111" i="9"/>
  <c r="X111" i="9"/>
  <c r="W111" i="9"/>
  <c r="V111" i="9"/>
  <c r="Y110" i="9"/>
  <c r="AC110" i="9" s="1"/>
  <c r="AG110" i="9" s="1"/>
  <c r="X110" i="9"/>
  <c r="AB110" i="9" s="1"/>
  <c r="AF110" i="9" s="1"/>
  <c r="W110" i="9"/>
  <c r="AA110" i="9" s="1"/>
  <c r="AE110" i="9" s="1"/>
  <c r="V110" i="9"/>
  <c r="Z110" i="9" s="1"/>
  <c r="Y109" i="9"/>
  <c r="X109" i="9"/>
  <c r="W109" i="9"/>
  <c r="V109" i="9"/>
  <c r="Y108" i="9"/>
  <c r="X108" i="9"/>
  <c r="W108" i="9"/>
  <c r="V108" i="9"/>
  <c r="Y107" i="9"/>
  <c r="AC107" i="9" s="1"/>
  <c r="AG107" i="9" s="1"/>
  <c r="X107" i="9"/>
  <c r="AB107" i="9" s="1"/>
  <c r="AF107" i="9" s="1"/>
  <c r="W107" i="9"/>
  <c r="AA107" i="9" s="1"/>
  <c r="AE107" i="9" s="1"/>
  <c r="V107" i="9"/>
  <c r="Z107" i="9" s="1"/>
  <c r="Y106" i="9"/>
  <c r="X106" i="9"/>
  <c r="W106" i="9"/>
  <c r="V106" i="9"/>
  <c r="Y105" i="9"/>
  <c r="X105" i="9"/>
  <c r="W105" i="9"/>
  <c r="V105" i="9"/>
  <c r="Y104" i="9"/>
  <c r="X104" i="9"/>
  <c r="W104" i="9"/>
  <c r="V104" i="9"/>
  <c r="Y103" i="9"/>
  <c r="X103" i="9"/>
  <c r="W103" i="9"/>
  <c r="V103" i="9"/>
  <c r="Y102" i="9"/>
  <c r="X102" i="9"/>
  <c r="W102" i="9"/>
  <c r="V102" i="9"/>
  <c r="Y101" i="9"/>
  <c r="AC101" i="9" s="1"/>
  <c r="AG101" i="9" s="1"/>
  <c r="X101" i="9"/>
  <c r="AB101" i="9" s="1"/>
  <c r="AF101" i="9" s="1"/>
  <c r="W101" i="9"/>
  <c r="AA101" i="9" s="1"/>
  <c r="AE101" i="9" s="1"/>
  <c r="V101" i="9"/>
  <c r="Z101" i="9" s="1"/>
  <c r="Y100" i="9"/>
  <c r="X100" i="9"/>
  <c r="W100" i="9"/>
  <c r="V100" i="9"/>
  <c r="Y99" i="9"/>
  <c r="X99" i="9"/>
  <c r="W99" i="9"/>
  <c r="V99" i="9"/>
  <c r="Y98" i="9"/>
  <c r="X98" i="9"/>
  <c r="W98" i="9"/>
  <c r="V98" i="9"/>
  <c r="Y97" i="9"/>
  <c r="X97" i="9"/>
  <c r="W97" i="9"/>
  <c r="V97" i="9"/>
  <c r="Y96" i="9"/>
  <c r="X96" i="9"/>
  <c r="W96" i="9"/>
  <c r="V96" i="9"/>
  <c r="Y95" i="9"/>
  <c r="X95" i="9"/>
  <c r="W95" i="9"/>
  <c r="V95" i="9"/>
  <c r="Y94" i="9"/>
  <c r="X94" i="9"/>
  <c r="W94" i="9"/>
  <c r="V94" i="9"/>
  <c r="Y93" i="9"/>
  <c r="X93" i="9"/>
  <c r="W93" i="9"/>
  <c r="V93" i="9"/>
  <c r="Y92" i="9"/>
  <c r="X92" i="9"/>
  <c r="W92" i="9"/>
  <c r="V92" i="9"/>
  <c r="Y91" i="9"/>
  <c r="X91" i="9"/>
  <c r="W91" i="9"/>
  <c r="V91" i="9"/>
  <c r="Y90" i="9"/>
  <c r="X90" i="9"/>
  <c r="W90" i="9"/>
  <c r="V90" i="9"/>
  <c r="Y89" i="9"/>
  <c r="AC89" i="9" s="1"/>
  <c r="AG89" i="9" s="1"/>
  <c r="X89" i="9"/>
  <c r="AB89" i="9" s="1"/>
  <c r="AF89" i="9" s="1"/>
  <c r="W89" i="9"/>
  <c r="AA89" i="9" s="1"/>
  <c r="AE89" i="9" s="1"/>
  <c r="V89" i="9"/>
  <c r="Z89" i="9" s="1"/>
  <c r="Y88" i="9"/>
  <c r="X88" i="9"/>
  <c r="W88" i="9"/>
  <c r="V88" i="9"/>
  <c r="Y87" i="9"/>
  <c r="X87" i="9"/>
  <c r="W87" i="9"/>
  <c r="V87" i="9"/>
  <c r="Y86" i="9"/>
  <c r="X86" i="9"/>
  <c r="W86" i="9"/>
  <c r="V86" i="9"/>
  <c r="Y85" i="9"/>
  <c r="X85" i="9"/>
  <c r="W85" i="9"/>
  <c r="V85" i="9"/>
  <c r="Y84" i="9"/>
  <c r="X84" i="9"/>
  <c r="W84" i="9"/>
  <c r="V84" i="9"/>
  <c r="Y83" i="9"/>
  <c r="AC83" i="9" s="1"/>
  <c r="AG83" i="9" s="1"/>
  <c r="X83" i="9"/>
  <c r="AB83" i="9" s="1"/>
  <c r="AF83" i="9" s="1"/>
  <c r="W83" i="9"/>
  <c r="AA83" i="9" s="1"/>
  <c r="AE83" i="9" s="1"/>
  <c r="V83" i="9"/>
  <c r="Z83" i="9" s="1"/>
  <c r="Y82" i="9"/>
  <c r="X82" i="9"/>
  <c r="W82" i="9"/>
  <c r="V82" i="9"/>
  <c r="Y81" i="9"/>
  <c r="X81" i="9"/>
  <c r="W81" i="9"/>
  <c r="V81" i="9"/>
  <c r="Y80" i="9"/>
  <c r="X80" i="9"/>
  <c r="W80" i="9"/>
  <c r="V80" i="9"/>
  <c r="Y75" i="9"/>
  <c r="X75" i="9"/>
  <c r="W75" i="9"/>
  <c r="V75" i="9"/>
  <c r="Y74" i="9"/>
  <c r="X74" i="9"/>
  <c r="W74" i="9"/>
  <c r="V74" i="9"/>
  <c r="Y73" i="9"/>
  <c r="X73" i="9"/>
  <c r="W73" i="9"/>
  <c r="V73" i="9"/>
  <c r="Y72" i="9"/>
  <c r="X72" i="9"/>
  <c r="W72" i="9"/>
  <c r="V72" i="9"/>
  <c r="Y71" i="9"/>
  <c r="AC71" i="9" s="1"/>
  <c r="AG71" i="9" s="1"/>
  <c r="X71" i="9"/>
  <c r="AB71" i="9" s="1"/>
  <c r="AF71" i="9" s="1"/>
  <c r="W71" i="9"/>
  <c r="AA71" i="9" s="1"/>
  <c r="AE71" i="9" s="1"/>
  <c r="V71" i="9"/>
  <c r="Z71" i="9" s="1"/>
  <c r="Y70" i="9"/>
  <c r="X70" i="9"/>
  <c r="W70" i="9"/>
  <c r="V70" i="9"/>
  <c r="Y69" i="9"/>
  <c r="X69" i="9"/>
  <c r="W69" i="9"/>
  <c r="V69" i="9"/>
  <c r="Y68" i="9"/>
  <c r="X68" i="9"/>
  <c r="W68" i="9"/>
  <c r="V68" i="9"/>
  <c r="Y67" i="9"/>
  <c r="X67" i="9"/>
  <c r="W67" i="9"/>
  <c r="V67" i="9"/>
  <c r="Y66" i="9"/>
  <c r="X66" i="9"/>
  <c r="W66" i="9"/>
  <c r="V66" i="9"/>
  <c r="Y65" i="9"/>
  <c r="X65" i="9"/>
  <c r="W65" i="9"/>
  <c r="V65" i="9"/>
  <c r="Y64" i="9"/>
  <c r="X64" i="9"/>
  <c r="W64" i="9"/>
  <c r="V64" i="9"/>
  <c r="Y63" i="9"/>
  <c r="AC63" i="9" s="1"/>
  <c r="AG63" i="9" s="1"/>
  <c r="X63" i="9"/>
  <c r="AB63" i="9" s="1"/>
  <c r="AF63" i="9" s="1"/>
  <c r="W63" i="9"/>
  <c r="AA63" i="9" s="1"/>
  <c r="AE63" i="9" s="1"/>
  <c r="V63" i="9"/>
  <c r="Z63" i="9" s="1"/>
  <c r="Y60" i="9"/>
  <c r="X60" i="9"/>
  <c r="W60" i="9"/>
  <c r="V60" i="9"/>
  <c r="Y59" i="9"/>
  <c r="X59" i="9"/>
  <c r="W59" i="9"/>
  <c r="V59" i="9"/>
  <c r="Y58" i="9"/>
  <c r="X58" i="9"/>
  <c r="W58" i="9"/>
  <c r="V58" i="9"/>
  <c r="Y57" i="9"/>
  <c r="X57" i="9"/>
  <c r="W57" i="9"/>
  <c r="V57" i="9"/>
  <c r="Y56" i="9"/>
  <c r="X56" i="9"/>
  <c r="W56" i="9"/>
  <c r="V56" i="9"/>
  <c r="Y55" i="9"/>
  <c r="X55" i="9"/>
  <c r="W55" i="9"/>
  <c r="V55" i="9"/>
  <c r="Y54" i="9"/>
  <c r="X54" i="9"/>
  <c r="W54" i="9"/>
  <c r="V54" i="9"/>
  <c r="Y53" i="9"/>
  <c r="X53" i="9"/>
  <c r="W53" i="9"/>
  <c r="V53" i="9"/>
  <c r="Y52" i="9"/>
  <c r="X52" i="9"/>
  <c r="W52" i="9"/>
  <c r="V52" i="9"/>
  <c r="Y51" i="9"/>
  <c r="AC51" i="9" s="1"/>
  <c r="AG51" i="9" s="1"/>
  <c r="X51" i="9"/>
  <c r="W51" i="9"/>
  <c r="AA51" i="9" s="1"/>
  <c r="AE51" i="9" s="1"/>
  <c r="V51" i="9"/>
  <c r="Y50" i="9"/>
  <c r="X50" i="9"/>
  <c r="W50" i="9"/>
  <c r="V50" i="9"/>
  <c r="Y49" i="9"/>
  <c r="AC49" i="9" s="1"/>
  <c r="AG49" i="9" s="1"/>
  <c r="X49" i="9"/>
  <c r="AB49" i="9" s="1"/>
  <c r="AF49" i="9" s="1"/>
  <c r="W49" i="9"/>
  <c r="AA49" i="9" s="1"/>
  <c r="AE49" i="9" s="1"/>
  <c r="V49" i="9"/>
  <c r="Z49" i="9" s="1"/>
  <c r="Y48" i="9"/>
  <c r="X48" i="9"/>
  <c r="W48" i="9"/>
  <c r="V48" i="9"/>
  <c r="Y47" i="9"/>
  <c r="X47" i="9"/>
  <c r="W47" i="9"/>
  <c r="V47" i="9"/>
  <c r="Y46" i="9"/>
  <c r="X46" i="9"/>
  <c r="W46" i="9"/>
  <c r="V46" i="9"/>
  <c r="Y45" i="9"/>
  <c r="X45" i="9"/>
  <c r="W45" i="9"/>
  <c r="V45" i="9"/>
  <c r="Y44" i="9"/>
  <c r="AC44" i="9" s="1"/>
  <c r="AG44" i="9" s="1"/>
  <c r="X44" i="9"/>
  <c r="AB44" i="9" s="1"/>
  <c r="AF44" i="9" s="1"/>
  <c r="W44" i="9"/>
  <c r="AA44" i="9" s="1"/>
  <c r="AE44" i="9" s="1"/>
  <c r="V44" i="9"/>
  <c r="Z44" i="9" s="1"/>
  <c r="Y43" i="9"/>
  <c r="X43" i="9"/>
  <c r="W43" i="9"/>
  <c r="V43" i="9"/>
  <c r="Y42" i="9"/>
  <c r="X42" i="9"/>
  <c r="W42" i="9"/>
  <c r="V42" i="9"/>
  <c r="Y41" i="9"/>
  <c r="X41" i="9"/>
  <c r="W41" i="9"/>
  <c r="V41" i="9"/>
  <c r="Y40" i="9"/>
  <c r="X40" i="9"/>
  <c r="W40" i="9"/>
  <c r="V40" i="9"/>
  <c r="Y39" i="9"/>
  <c r="X39" i="9"/>
  <c r="W39" i="9"/>
  <c r="V39" i="9"/>
  <c r="Y38" i="9"/>
  <c r="X38" i="9"/>
  <c r="W38" i="9"/>
  <c r="V38" i="9"/>
  <c r="Y37" i="9"/>
  <c r="X37" i="9"/>
  <c r="W37" i="9"/>
  <c r="V37" i="9"/>
  <c r="Y36" i="9"/>
  <c r="X36" i="9"/>
  <c r="W36" i="9"/>
  <c r="V36" i="9"/>
  <c r="Y35" i="9"/>
  <c r="X35" i="9"/>
  <c r="W35" i="9"/>
  <c r="V35" i="9"/>
  <c r="Y34" i="9"/>
  <c r="X34" i="9"/>
  <c r="W34" i="9"/>
  <c r="V34" i="9"/>
  <c r="Y33" i="9"/>
  <c r="X33" i="9"/>
  <c r="W33" i="9"/>
  <c r="V33" i="9"/>
  <c r="Y32" i="9"/>
  <c r="X32" i="9"/>
  <c r="W32" i="9"/>
  <c r="V32" i="9"/>
  <c r="Y31" i="9"/>
  <c r="X31" i="9"/>
  <c r="W31" i="9"/>
  <c r="V31" i="9"/>
  <c r="Y30" i="9"/>
  <c r="X30" i="9"/>
  <c r="W30" i="9"/>
  <c r="V30" i="9"/>
  <c r="Y29" i="9"/>
  <c r="X29" i="9"/>
  <c r="W29" i="9"/>
  <c r="V29" i="9"/>
  <c r="Y28" i="9"/>
  <c r="X28" i="9"/>
  <c r="W28" i="9"/>
  <c r="V28" i="9"/>
  <c r="Y27" i="9"/>
  <c r="X27" i="9"/>
  <c r="W27" i="9"/>
  <c r="V27" i="9"/>
  <c r="Y26" i="9"/>
  <c r="X26" i="9"/>
  <c r="W26" i="9"/>
  <c r="V26" i="9"/>
  <c r="Y25" i="9"/>
  <c r="X25" i="9"/>
  <c r="W25" i="9"/>
  <c r="V25" i="9"/>
  <c r="Y24" i="9"/>
  <c r="AC24" i="9" s="1"/>
  <c r="AG24" i="9" s="1"/>
  <c r="X24" i="9"/>
  <c r="AB24" i="9" s="1"/>
  <c r="AF24" i="9" s="1"/>
  <c r="W24" i="9"/>
  <c r="AA24" i="9" s="1"/>
  <c r="AE24" i="9" s="1"/>
  <c r="V24" i="9"/>
  <c r="Z24" i="9" s="1"/>
  <c r="Y23" i="9"/>
  <c r="X23" i="9"/>
  <c r="W23" i="9"/>
  <c r="V23" i="9"/>
  <c r="Y22" i="9"/>
  <c r="X22" i="9"/>
  <c r="W22" i="9"/>
  <c r="V22" i="9"/>
  <c r="Y21" i="9"/>
  <c r="X21" i="9"/>
  <c r="W21" i="9"/>
  <c r="V21" i="9"/>
  <c r="Y20" i="9"/>
  <c r="X20" i="9"/>
  <c r="W20" i="9"/>
  <c r="V20" i="9"/>
  <c r="Y19" i="9"/>
  <c r="X19" i="9"/>
  <c r="W19" i="9"/>
  <c r="V19" i="9"/>
  <c r="Y18" i="9"/>
  <c r="X18" i="9"/>
  <c r="W18" i="9"/>
  <c r="V18" i="9"/>
  <c r="Y17" i="9"/>
  <c r="X17" i="9"/>
  <c r="W17" i="9"/>
  <c r="V17" i="9"/>
  <c r="Y16" i="9"/>
  <c r="X16" i="9"/>
  <c r="W16" i="9"/>
  <c r="V16" i="9"/>
  <c r="Y15" i="9"/>
  <c r="X15" i="9"/>
  <c r="W15" i="9"/>
  <c r="V15" i="9"/>
  <c r="Y14" i="9"/>
  <c r="X14" i="9"/>
  <c r="W14" i="9"/>
  <c r="V14" i="9"/>
  <c r="Y13" i="9"/>
  <c r="X13" i="9"/>
  <c r="W13" i="9"/>
  <c r="V13" i="9"/>
  <c r="Y12" i="9"/>
  <c r="AC12" i="9" s="1"/>
  <c r="AG12" i="9" s="1"/>
  <c r="X12" i="9"/>
  <c r="AB12" i="9" s="1"/>
  <c r="AF12" i="9" s="1"/>
  <c r="W12" i="9"/>
  <c r="AA12" i="9" s="1"/>
  <c r="AE12" i="9" s="1"/>
  <c r="V12" i="9"/>
  <c r="Z12" i="9" s="1"/>
  <c r="Y34" i="8"/>
  <c r="X34" i="8"/>
  <c r="W34" i="8"/>
  <c r="V34" i="8"/>
  <c r="Y33" i="8"/>
  <c r="AC33" i="8" s="1"/>
  <c r="AG33" i="8" s="1"/>
  <c r="X33" i="8"/>
  <c r="AB33" i="8" s="1"/>
  <c r="AF33" i="8" s="1"/>
  <c r="W33" i="8"/>
  <c r="AA33" i="8" s="1"/>
  <c r="AE33" i="8" s="1"/>
  <c r="V33" i="8"/>
  <c r="Z33" i="8" s="1"/>
  <c r="V22" i="8"/>
  <c r="W22" i="8"/>
  <c r="X22" i="8"/>
  <c r="Y22" i="8"/>
  <c r="V29" i="8"/>
  <c r="W29" i="8"/>
  <c r="X29" i="8"/>
  <c r="Y29" i="8"/>
  <c r="V30" i="8"/>
  <c r="W30" i="8"/>
  <c r="X30" i="8"/>
  <c r="Y30" i="8"/>
  <c r="V31" i="8"/>
  <c r="W31" i="8"/>
  <c r="X31" i="8"/>
  <c r="Y31" i="8"/>
  <c r="V32" i="8"/>
  <c r="W32" i="8"/>
  <c r="X32" i="8"/>
  <c r="Y32" i="8"/>
  <c r="V19" i="8"/>
  <c r="W19" i="8"/>
  <c r="X19" i="8"/>
  <c r="Y19" i="8"/>
  <c r="Y39" i="8"/>
  <c r="X39" i="8"/>
  <c r="W39" i="8"/>
  <c r="V39" i="8"/>
  <c r="Y38" i="8"/>
  <c r="X38" i="8"/>
  <c r="W38" i="8"/>
  <c r="V38" i="8"/>
  <c r="Y37" i="8"/>
  <c r="AC37" i="8" s="1"/>
  <c r="AG37" i="8" s="1"/>
  <c r="X37" i="8"/>
  <c r="AB37" i="8" s="1"/>
  <c r="AF37" i="8" s="1"/>
  <c r="W37" i="8"/>
  <c r="AA37" i="8" s="1"/>
  <c r="AE37" i="8" s="1"/>
  <c r="V37" i="8"/>
  <c r="Z37" i="8" s="1"/>
  <c r="Y36" i="8"/>
  <c r="X36" i="8"/>
  <c r="W36" i="8"/>
  <c r="V36" i="8"/>
  <c r="Y35" i="8"/>
  <c r="AC35" i="8" s="1"/>
  <c r="AG35" i="8" s="1"/>
  <c r="X35" i="8"/>
  <c r="AB35" i="8" s="1"/>
  <c r="AF35" i="8" s="1"/>
  <c r="W35" i="8"/>
  <c r="AA35" i="8" s="1"/>
  <c r="AE35" i="8" s="1"/>
  <c r="V35" i="8"/>
  <c r="Z35" i="8" s="1"/>
  <c r="Y28" i="8"/>
  <c r="AC28" i="8" s="1"/>
  <c r="AG28" i="8" s="1"/>
  <c r="X28" i="8"/>
  <c r="AB28" i="8" s="1"/>
  <c r="AF28" i="8" s="1"/>
  <c r="W28" i="8"/>
  <c r="AA28" i="8" s="1"/>
  <c r="AE28" i="8" s="1"/>
  <c r="V28" i="8"/>
  <c r="Z28" i="8" s="1"/>
  <c r="Y27" i="8"/>
  <c r="X27" i="8"/>
  <c r="W27" i="8"/>
  <c r="V27" i="8"/>
  <c r="Y26" i="8"/>
  <c r="X26" i="8"/>
  <c r="W26" i="8"/>
  <c r="V26" i="8"/>
  <c r="Y25" i="8"/>
  <c r="X25" i="8"/>
  <c r="W25" i="8"/>
  <c r="V25" i="8"/>
  <c r="Y24" i="8"/>
  <c r="AC24" i="8" s="1"/>
  <c r="AG24" i="8" s="1"/>
  <c r="X24" i="8"/>
  <c r="AB24" i="8" s="1"/>
  <c r="AF24" i="8" s="1"/>
  <c r="W24" i="8"/>
  <c r="AA24" i="8" s="1"/>
  <c r="AE24" i="8" s="1"/>
  <c r="V24" i="8"/>
  <c r="Z24" i="8" s="1"/>
  <c r="Y23" i="8"/>
  <c r="X23" i="8"/>
  <c r="W23" i="8"/>
  <c r="V23" i="8"/>
  <c r="Y21" i="8"/>
  <c r="X21" i="8"/>
  <c r="W21" i="8"/>
  <c r="V21" i="8"/>
  <c r="Y20" i="8"/>
  <c r="AC20" i="8" s="1"/>
  <c r="X20" i="8"/>
  <c r="AB20" i="8" s="1"/>
  <c r="AF20" i="8" s="1"/>
  <c r="W20" i="8"/>
  <c r="AA20" i="8" s="1"/>
  <c r="AE20" i="8" s="1"/>
  <c r="V20" i="8"/>
  <c r="Z20" i="8" s="1"/>
  <c r="Y18" i="8"/>
  <c r="X18" i="8"/>
  <c r="W18" i="8"/>
  <c r="V18" i="8"/>
  <c r="Y17" i="8"/>
  <c r="AC17" i="8" s="1"/>
  <c r="AG17" i="8" s="1"/>
  <c r="X17" i="8"/>
  <c r="W17" i="8"/>
  <c r="AA17" i="8" s="1"/>
  <c r="AE17" i="8" s="1"/>
  <c r="V17" i="8"/>
  <c r="Y16" i="8"/>
  <c r="X16" i="8"/>
  <c r="W16" i="8"/>
  <c r="V16" i="8"/>
  <c r="Y15" i="8"/>
  <c r="X15" i="8"/>
  <c r="W15" i="8"/>
  <c r="V15" i="8"/>
  <c r="Y14" i="8"/>
  <c r="X14" i="8"/>
  <c r="W14" i="8"/>
  <c r="V14" i="8"/>
  <c r="Y13" i="8"/>
  <c r="X13" i="8"/>
  <c r="W13" i="8"/>
  <c r="V13" i="8"/>
  <c r="Y12" i="8"/>
  <c r="AC12" i="8" s="1"/>
  <c r="AG12" i="8" s="1"/>
  <c r="X12" i="8"/>
  <c r="AB12" i="8" s="1"/>
  <c r="AF12" i="8" s="1"/>
  <c r="W12" i="8"/>
  <c r="AA12" i="8" s="1"/>
  <c r="AE12" i="8" s="1"/>
  <c r="V12" i="8"/>
  <c r="Z12" i="8" s="1"/>
  <c r="Z17" i="8" l="1"/>
  <c r="AD17" i="8" s="1"/>
  <c r="AB17" i="8"/>
  <c r="AF17" i="8" s="1"/>
  <c r="AH164" i="9"/>
  <c r="AI164" i="9" s="1"/>
  <c r="AJ164" i="9" s="1"/>
  <c r="AD164" i="9"/>
  <c r="AH160" i="9"/>
  <c r="AI160" i="9" s="1"/>
  <c r="AJ160" i="9" s="1"/>
  <c r="AD160" i="9"/>
  <c r="AH155" i="9"/>
  <c r="AI155" i="9" s="1"/>
  <c r="AJ155" i="9" s="1"/>
  <c r="AD155" i="9"/>
  <c r="AH153" i="9"/>
  <c r="AI153" i="9" s="1"/>
  <c r="AJ153" i="9" s="1"/>
  <c r="AD153" i="9"/>
  <c r="AB139" i="9"/>
  <c r="AF139" i="9" s="1"/>
  <c r="AB133" i="9"/>
  <c r="AF133" i="9" s="1"/>
  <c r="AC79" i="9"/>
  <c r="AG79" i="9" s="1"/>
  <c r="AA79" i="9"/>
  <c r="AE79" i="9" s="1"/>
  <c r="AB79" i="9"/>
  <c r="AF79" i="9" s="1"/>
  <c r="Z79" i="9"/>
  <c r="AD79" i="9" s="1"/>
  <c r="Z51" i="9"/>
  <c r="AD51" i="9" s="1"/>
  <c r="AB51" i="9"/>
  <c r="AF51" i="9" s="1"/>
  <c r="AH12" i="9"/>
  <c r="AI12" i="9" s="1"/>
  <c r="AJ12" i="9" s="1"/>
  <c r="AD12" i="9"/>
  <c r="AH24" i="9"/>
  <c r="AI24" i="9" s="1"/>
  <c r="AJ24" i="9" s="1"/>
  <c r="AD24" i="9"/>
  <c r="AH44" i="9"/>
  <c r="AI44" i="9" s="1"/>
  <c r="AJ44" i="9" s="1"/>
  <c r="AD44" i="9"/>
  <c r="AH49" i="9"/>
  <c r="AI49" i="9" s="1"/>
  <c r="AJ49" i="9" s="1"/>
  <c r="AD49" i="9"/>
  <c r="AH51" i="9"/>
  <c r="AI51" i="9" s="1"/>
  <c r="AJ51" i="9" s="1"/>
  <c r="AH63" i="9"/>
  <c r="AI63" i="9" s="1"/>
  <c r="AJ63" i="9" s="1"/>
  <c r="AD63" i="9"/>
  <c r="AH71" i="9"/>
  <c r="AI71" i="9" s="1"/>
  <c r="AJ71" i="9" s="1"/>
  <c r="AD71" i="9"/>
  <c r="AH83" i="9"/>
  <c r="AI83" i="9" s="1"/>
  <c r="AJ83" i="9" s="1"/>
  <c r="AD83" i="9"/>
  <c r="AH89" i="9"/>
  <c r="AI89" i="9" s="1"/>
  <c r="AJ89" i="9" s="1"/>
  <c r="AD89" i="9"/>
  <c r="AH101" i="9"/>
  <c r="AI101" i="9" s="1"/>
  <c r="AJ101" i="9" s="1"/>
  <c r="AD101" i="9"/>
  <c r="AH107" i="9"/>
  <c r="AI107" i="9" s="1"/>
  <c r="AJ107" i="9" s="1"/>
  <c r="AD107" i="9"/>
  <c r="AH110" i="9"/>
  <c r="AI110" i="9" s="1"/>
  <c r="AJ110" i="9" s="1"/>
  <c r="AD110" i="9"/>
  <c r="AH112" i="9"/>
  <c r="AI112" i="9" s="1"/>
  <c r="AJ112" i="9" s="1"/>
  <c r="AD112" i="9"/>
  <c r="AH115" i="9"/>
  <c r="AI115" i="9" s="1"/>
  <c r="AJ115" i="9" s="1"/>
  <c r="AD115" i="9"/>
  <c r="AH129" i="9"/>
  <c r="AI129" i="9" s="1"/>
  <c r="AJ129" i="9" s="1"/>
  <c r="AD129" i="9"/>
  <c r="AH133" i="9"/>
  <c r="AI133" i="9" s="1"/>
  <c r="AJ133" i="9" s="1"/>
  <c r="AD133" i="9"/>
  <c r="AH135" i="9"/>
  <c r="AI135" i="9" s="1"/>
  <c r="AJ135" i="9" s="1"/>
  <c r="AD135" i="9"/>
  <c r="AH139" i="9"/>
  <c r="AI139" i="9" s="1"/>
  <c r="AJ139" i="9" s="1"/>
  <c r="AD139" i="9"/>
  <c r="AH151" i="9"/>
  <c r="AI151" i="9" s="1"/>
  <c r="AJ151" i="9" s="1"/>
  <c r="AD151" i="9"/>
  <c r="AH33" i="8"/>
  <c r="AI33" i="8" s="1"/>
  <c r="AJ33" i="8" s="1"/>
  <c r="AD33" i="8"/>
  <c r="AG20" i="8"/>
  <c r="AH12" i="8"/>
  <c r="AI12" i="8" s="1"/>
  <c r="AJ12" i="8" s="1"/>
  <c r="AD12" i="8"/>
  <c r="AH17" i="8"/>
  <c r="AI17" i="8" s="1"/>
  <c r="AJ17" i="8" s="1"/>
  <c r="AH20" i="8"/>
  <c r="AI20" i="8" s="1"/>
  <c r="AJ20" i="8" s="1"/>
  <c r="AD20" i="8"/>
  <c r="AH24" i="8"/>
  <c r="AI24" i="8" s="1"/>
  <c r="AJ24" i="8" s="1"/>
  <c r="AD24" i="8"/>
  <c r="AH28" i="8"/>
  <c r="AI28" i="8" s="1"/>
  <c r="AJ28" i="8" s="1"/>
  <c r="AD28" i="8"/>
  <c r="AH35" i="8"/>
  <c r="AI35" i="8" s="1"/>
  <c r="AJ35" i="8" s="1"/>
  <c r="AD35" i="8"/>
  <c r="AH37" i="8"/>
  <c r="AI37" i="8" s="1"/>
  <c r="AJ37" i="8" s="1"/>
  <c r="AD37" i="8"/>
  <c r="AH79" i="9" l="1"/>
  <c r="AI79" i="9" s="1"/>
  <c r="AJ79" i="9" s="1"/>
  <c r="Y411" i="7"/>
  <c r="X411" i="7"/>
  <c r="W411" i="7"/>
  <c r="V411" i="7"/>
  <c r="Y410" i="7"/>
  <c r="X410" i="7"/>
  <c r="W410" i="7"/>
  <c r="V410" i="7"/>
  <c r="Y409" i="7"/>
  <c r="X409" i="7"/>
  <c r="W409" i="7"/>
  <c r="V409" i="7"/>
  <c r="Y408" i="7"/>
  <c r="X408" i="7"/>
  <c r="W408" i="7"/>
  <c r="V408" i="7"/>
  <c r="Y407" i="7"/>
  <c r="X407" i="7"/>
  <c r="W407" i="7"/>
  <c r="V407" i="7"/>
  <c r="Y406" i="7"/>
  <c r="X406" i="7"/>
  <c r="W406" i="7"/>
  <c r="V406" i="7"/>
  <c r="Y405" i="7"/>
  <c r="X405" i="7"/>
  <c r="W405" i="7"/>
  <c r="V405" i="7"/>
  <c r="Y404" i="7"/>
  <c r="X404" i="7"/>
  <c r="W404" i="7"/>
  <c r="V404" i="7"/>
  <c r="Y403" i="7"/>
  <c r="X403" i="7"/>
  <c r="W403" i="7"/>
  <c r="V403" i="7"/>
  <c r="Y402" i="7"/>
  <c r="X402" i="7"/>
  <c r="W402" i="7"/>
  <c r="V402" i="7"/>
  <c r="Y401" i="7"/>
  <c r="X401" i="7"/>
  <c r="W401" i="7"/>
  <c r="V401" i="7"/>
  <c r="Y400" i="7"/>
  <c r="X400" i="7"/>
  <c r="W400" i="7"/>
  <c r="V400" i="7"/>
  <c r="Y399" i="7"/>
  <c r="X399" i="7"/>
  <c r="W399" i="7"/>
  <c r="V399" i="7"/>
  <c r="Y398" i="7"/>
  <c r="X398" i="7"/>
  <c r="W398" i="7"/>
  <c r="V398" i="7"/>
  <c r="Y397" i="7"/>
  <c r="X397" i="7"/>
  <c r="W397" i="7"/>
  <c r="V397" i="7"/>
  <c r="Y396" i="7"/>
  <c r="X396" i="7"/>
  <c r="W396" i="7"/>
  <c r="V396" i="7"/>
  <c r="Y395" i="7"/>
  <c r="X395" i="7"/>
  <c r="W395" i="7"/>
  <c r="V395" i="7"/>
  <c r="Y394" i="7"/>
  <c r="X394" i="7"/>
  <c r="W394" i="7"/>
  <c r="V394" i="7"/>
  <c r="Y393" i="7"/>
  <c r="X393" i="7"/>
  <c r="W393" i="7"/>
  <c r="V393" i="7"/>
  <c r="Y392" i="7"/>
  <c r="AC392" i="7" s="1"/>
  <c r="AG392" i="7" s="1"/>
  <c r="X392" i="7"/>
  <c r="AB392" i="7" s="1"/>
  <c r="AF392" i="7" s="1"/>
  <c r="W392" i="7"/>
  <c r="AA392" i="7" s="1"/>
  <c r="AE392" i="7" s="1"/>
  <c r="V392" i="7"/>
  <c r="Z392" i="7" s="1"/>
  <c r="Y391" i="7"/>
  <c r="X391" i="7"/>
  <c r="W391" i="7"/>
  <c r="V391" i="7"/>
  <c r="Y390" i="7"/>
  <c r="X390" i="7"/>
  <c r="W390" i="7"/>
  <c r="V390" i="7"/>
  <c r="Y389" i="7"/>
  <c r="X389" i="7"/>
  <c r="W389" i="7"/>
  <c r="V389" i="7"/>
  <c r="Y388" i="7"/>
  <c r="X388" i="7"/>
  <c r="W388" i="7"/>
  <c r="V388" i="7"/>
  <c r="Y387" i="7"/>
  <c r="X387" i="7"/>
  <c r="W387" i="7"/>
  <c r="V387" i="7"/>
  <c r="Y386" i="7"/>
  <c r="X386" i="7"/>
  <c r="W386" i="7"/>
  <c r="V386" i="7"/>
  <c r="Y385" i="7"/>
  <c r="X385" i="7"/>
  <c r="W385" i="7"/>
  <c r="V385" i="7"/>
  <c r="Y384" i="7"/>
  <c r="X384" i="7"/>
  <c r="W384" i="7"/>
  <c r="V384" i="7"/>
  <c r="Y383" i="7"/>
  <c r="X383" i="7"/>
  <c r="W383" i="7"/>
  <c r="V383" i="7"/>
  <c r="Y382" i="7"/>
  <c r="X382" i="7"/>
  <c r="W382" i="7"/>
  <c r="V382" i="7"/>
  <c r="Y381" i="7"/>
  <c r="X381" i="7"/>
  <c r="W381" i="7"/>
  <c r="V381" i="7"/>
  <c r="Y380" i="7"/>
  <c r="X380" i="7"/>
  <c r="W380" i="7"/>
  <c r="V380" i="7"/>
  <c r="Y379" i="7"/>
  <c r="X379" i="7"/>
  <c r="W379" i="7"/>
  <c r="V379" i="7"/>
  <c r="Y378" i="7"/>
  <c r="X378" i="7"/>
  <c r="W378" i="7"/>
  <c r="V378" i="7"/>
  <c r="Y377" i="7"/>
  <c r="X377" i="7"/>
  <c r="W377" i="7"/>
  <c r="V377" i="7"/>
  <c r="Y376" i="7"/>
  <c r="X376" i="7"/>
  <c r="W376" i="7"/>
  <c r="V376" i="7"/>
  <c r="Y375" i="7"/>
  <c r="X375" i="7"/>
  <c r="W375" i="7"/>
  <c r="V375" i="7"/>
  <c r="Y374" i="7"/>
  <c r="X374" i="7"/>
  <c r="W374" i="7"/>
  <c r="V374" i="7"/>
  <c r="Y373" i="7"/>
  <c r="X373" i="7"/>
  <c r="W373" i="7"/>
  <c r="V373" i="7"/>
  <c r="Y372" i="7"/>
  <c r="AC372" i="7" s="1"/>
  <c r="AG372" i="7" s="1"/>
  <c r="X372" i="7"/>
  <c r="AB372" i="7" s="1"/>
  <c r="AF372" i="7" s="1"/>
  <c r="W372" i="7"/>
  <c r="AA372" i="7" s="1"/>
  <c r="AE372" i="7" s="1"/>
  <c r="V372" i="7"/>
  <c r="Z372" i="7" s="1"/>
  <c r="Y371" i="7"/>
  <c r="X371" i="7"/>
  <c r="W371" i="7"/>
  <c r="V371" i="7"/>
  <c r="Y370" i="7"/>
  <c r="X370" i="7"/>
  <c r="W370" i="7"/>
  <c r="V370" i="7"/>
  <c r="Y369" i="7"/>
  <c r="X369" i="7"/>
  <c r="W369" i="7"/>
  <c r="V369" i="7"/>
  <c r="Y368" i="7"/>
  <c r="X368" i="7"/>
  <c r="W368" i="7"/>
  <c r="V368" i="7"/>
  <c r="Y367" i="7"/>
  <c r="X367" i="7"/>
  <c r="W367" i="7"/>
  <c r="V367" i="7"/>
  <c r="Y366" i="7"/>
  <c r="X366" i="7"/>
  <c r="W366" i="7"/>
  <c r="V366" i="7"/>
  <c r="Y365" i="7"/>
  <c r="X365" i="7"/>
  <c r="W365" i="7"/>
  <c r="V365" i="7"/>
  <c r="Y364" i="7"/>
  <c r="X364" i="7"/>
  <c r="W364" i="7"/>
  <c r="V364" i="7"/>
  <c r="Y363" i="7"/>
  <c r="X363" i="7"/>
  <c r="W363" i="7"/>
  <c r="V363" i="7"/>
  <c r="Y362" i="7"/>
  <c r="X362" i="7"/>
  <c r="W362" i="7"/>
  <c r="V362" i="7"/>
  <c r="Y361" i="7"/>
  <c r="X361" i="7"/>
  <c r="W361" i="7"/>
  <c r="V361" i="7"/>
  <c r="Y360" i="7"/>
  <c r="X360" i="7"/>
  <c r="W360" i="7"/>
  <c r="V360" i="7"/>
  <c r="Y359" i="7"/>
  <c r="X359" i="7"/>
  <c r="W359" i="7"/>
  <c r="V359" i="7"/>
  <c r="Y358" i="7"/>
  <c r="X358" i="7"/>
  <c r="W358" i="7"/>
  <c r="V358" i="7"/>
  <c r="Y357" i="7"/>
  <c r="X357" i="7"/>
  <c r="W357" i="7"/>
  <c r="V357" i="7"/>
  <c r="Y356" i="7"/>
  <c r="X356" i="7"/>
  <c r="W356" i="7"/>
  <c r="V356" i="7"/>
  <c r="Y355" i="7"/>
  <c r="X355" i="7"/>
  <c r="W355" i="7"/>
  <c r="V355" i="7"/>
  <c r="Y354" i="7"/>
  <c r="X354" i="7"/>
  <c r="W354" i="7"/>
  <c r="V354" i="7"/>
  <c r="Y353" i="7"/>
  <c r="X353" i="7"/>
  <c r="W353" i="7"/>
  <c r="V353" i="7"/>
  <c r="Y352" i="7"/>
  <c r="AC352" i="7" s="1"/>
  <c r="AG352" i="7" s="1"/>
  <c r="X352" i="7"/>
  <c r="AB352" i="7" s="1"/>
  <c r="AF352" i="7" s="1"/>
  <c r="W352" i="7"/>
  <c r="AA352" i="7" s="1"/>
  <c r="AE352" i="7" s="1"/>
  <c r="V352" i="7"/>
  <c r="Z352" i="7" s="1"/>
  <c r="Y351" i="7"/>
  <c r="X351" i="7"/>
  <c r="W351" i="7"/>
  <c r="V351" i="7"/>
  <c r="Y350" i="7"/>
  <c r="X350" i="7"/>
  <c r="W350" i="7"/>
  <c r="V350" i="7"/>
  <c r="Y349" i="7"/>
  <c r="X349" i="7"/>
  <c r="W349" i="7"/>
  <c r="V349" i="7"/>
  <c r="Y348" i="7"/>
  <c r="X348" i="7"/>
  <c r="W348" i="7"/>
  <c r="V348" i="7"/>
  <c r="Y347" i="7"/>
  <c r="X347" i="7"/>
  <c r="W347" i="7"/>
  <c r="V347" i="7"/>
  <c r="Y346" i="7"/>
  <c r="X346" i="7"/>
  <c r="W346" i="7"/>
  <c r="V346" i="7"/>
  <c r="Y345" i="7"/>
  <c r="X345" i="7"/>
  <c r="W345" i="7"/>
  <c r="V345" i="7"/>
  <c r="Y344" i="7"/>
  <c r="X344" i="7"/>
  <c r="W344" i="7"/>
  <c r="V344" i="7"/>
  <c r="Y343" i="7"/>
  <c r="X343" i="7"/>
  <c r="W343" i="7"/>
  <c r="V343" i="7"/>
  <c r="Y342" i="7"/>
  <c r="X342" i="7"/>
  <c r="W342" i="7"/>
  <c r="V342" i="7"/>
  <c r="Y341" i="7"/>
  <c r="X341" i="7"/>
  <c r="W341" i="7"/>
  <c r="V341" i="7"/>
  <c r="Y340" i="7"/>
  <c r="X340" i="7"/>
  <c r="W340" i="7"/>
  <c r="V340" i="7"/>
  <c r="Y339" i="7"/>
  <c r="X339" i="7"/>
  <c r="W339" i="7"/>
  <c r="V339" i="7"/>
  <c r="Y338" i="7"/>
  <c r="X338" i="7"/>
  <c r="W338" i="7"/>
  <c r="V338" i="7"/>
  <c r="Y337" i="7"/>
  <c r="X337" i="7"/>
  <c r="W337" i="7"/>
  <c r="V337" i="7"/>
  <c r="Y336" i="7"/>
  <c r="X336" i="7"/>
  <c r="W336" i="7"/>
  <c r="V336" i="7"/>
  <c r="Y335" i="7"/>
  <c r="X335" i="7"/>
  <c r="W335" i="7"/>
  <c r="V335" i="7"/>
  <c r="Y334" i="7"/>
  <c r="X334" i="7"/>
  <c r="W334" i="7"/>
  <c r="V334" i="7"/>
  <c r="Y333" i="7"/>
  <c r="X333" i="7"/>
  <c r="W333" i="7"/>
  <c r="V333" i="7"/>
  <c r="Y332" i="7"/>
  <c r="AC332" i="7" s="1"/>
  <c r="AG332" i="7" s="1"/>
  <c r="X332" i="7"/>
  <c r="AB332" i="7" s="1"/>
  <c r="AF332" i="7" s="1"/>
  <c r="W332" i="7"/>
  <c r="AA332" i="7" s="1"/>
  <c r="AE332" i="7" s="1"/>
  <c r="V332" i="7"/>
  <c r="Z332" i="7" s="1"/>
  <c r="Y331" i="7"/>
  <c r="X331" i="7"/>
  <c r="W331" i="7"/>
  <c r="V331" i="7"/>
  <c r="Y330" i="7"/>
  <c r="X330" i="7"/>
  <c r="W330" i="7"/>
  <c r="V330" i="7"/>
  <c r="Y329" i="7"/>
  <c r="X329" i="7"/>
  <c r="W329" i="7"/>
  <c r="V329" i="7"/>
  <c r="Y328" i="7"/>
  <c r="X328" i="7"/>
  <c r="W328" i="7"/>
  <c r="V328" i="7"/>
  <c r="Y327" i="7"/>
  <c r="X327" i="7"/>
  <c r="W327" i="7"/>
  <c r="V327" i="7"/>
  <c r="Y326" i="7"/>
  <c r="X326" i="7"/>
  <c r="W326" i="7"/>
  <c r="V326" i="7"/>
  <c r="Y325" i="7"/>
  <c r="X325" i="7"/>
  <c r="W325" i="7"/>
  <c r="V325" i="7"/>
  <c r="Y324" i="7"/>
  <c r="X324" i="7"/>
  <c r="W324" i="7"/>
  <c r="V324" i="7"/>
  <c r="Y323" i="7"/>
  <c r="X323" i="7"/>
  <c r="W323" i="7"/>
  <c r="V323" i="7"/>
  <c r="Y322" i="7"/>
  <c r="X322" i="7"/>
  <c r="W322" i="7"/>
  <c r="V322" i="7"/>
  <c r="Y321" i="7"/>
  <c r="X321" i="7"/>
  <c r="W321" i="7"/>
  <c r="V321" i="7"/>
  <c r="Y320" i="7"/>
  <c r="X320" i="7"/>
  <c r="W320" i="7"/>
  <c r="V320" i="7"/>
  <c r="Y319" i="7"/>
  <c r="X319" i="7"/>
  <c r="W319" i="7"/>
  <c r="V319" i="7"/>
  <c r="Y318" i="7"/>
  <c r="X318" i="7"/>
  <c r="W318" i="7"/>
  <c r="V318" i="7"/>
  <c r="Y317" i="7"/>
  <c r="X317" i="7"/>
  <c r="W317" i="7"/>
  <c r="V317" i="7"/>
  <c r="Y316" i="7"/>
  <c r="X316" i="7"/>
  <c r="W316" i="7"/>
  <c r="V316" i="7"/>
  <c r="Y315" i="7"/>
  <c r="X315" i="7"/>
  <c r="W315" i="7"/>
  <c r="V315" i="7"/>
  <c r="Y314" i="7"/>
  <c r="X314" i="7"/>
  <c r="W314" i="7"/>
  <c r="V314" i="7"/>
  <c r="Y313" i="7"/>
  <c r="X313" i="7"/>
  <c r="W313" i="7"/>
  <c r="V313" i="7"/>
  <c r="Y312" i="7"/>
  <c r="AC312" i="7" s="1"/>
  <c r="AG312" i="7" s="1"/>
  <c r="X312" i="7"/>
  <c r="AB312" i="7" s="1"/>
  <c r="AF312" i="7" s="1"/>
  <c r="W312" i="7"/>
  <c r="AA312" i="7" s="1"/>
  <c r="AE312" i="7" s="1"/>
  <c r="V312" i="7"/>
  <c r="Z312" i="7" s="1"/>
  <c r="Y311" i="7"/>
  <c r="X311" i="7"/>
  <c r="W311" i="7"/>
  <c r="V311" i="7"/>
  <c r="Y310" i="7"/>
  <c r="X310" i="7"/>
  <c r="W310" i="7"/>
  <c r="V310" i="7"/>
  <c r="Y309" i="7"/>
  <c r="X309" i="7"/>
  <c r="W309" i="7"/>
  <c r="V309" i="7"/>
  <c r="Y308" i="7"/>
  <c r="X308" i="7"/>
  <c r="W308" i="7"/>
  <c r="V308" i="7"/>
  <c r="Y307" i="7"/>
  <c r="X307" i="7"/>
  <c r="W307" i="7"/>
  <c r="V307" i="7"/>
  <c r="Y306" i="7"/>
  <c r="X306" i="7"/>
  <c r="W306" i="7"/>
  <c r="V306" i="7"/>
  <c r="Y305" i="7"/>
  <c r="X305" i="7"/>
  <c r="W305" i="7"/>
  <c r="V305" i="7"/>
  <c r="Y304" i="7"/>
  <c r="X304" i="7"/>
  <c r="W304" i="7"/>
  <c r="V304" i="7"/>
  <c r="Y303" i="7"/>
  <c r="X303" i="7"/>
  <c r="W303" i="7"/>
  <c r="V303" i="7"/>
  <c r="Y302" i="7"/>
  <c r="X302" i="7"/>
  <c r="W302" i="7"/>
  <c r="V302" i="7"/>
  <c r="Y301" i="7"/>
  <c r="X301" i="7"/>
  <c r="W301" i="7"/>
  <c r="V301" i="7"/>
  <c r="Y300" i="7"/>
  <c r="X300" i="7"/>
  <c r="W300" i="7"/>
  <c r="V300" i="7"/>
  <c r="Y299" i="7"/>
  <c r="X299" i="7"/>
  <c r="W299" i="7"/>
  <c r="V299" i="7"/>
  <c r="Y298" i="7"/>
  <c r="X298" i="7"/>
  <c r="W298" i="7"/>
  <c r="V298" i="7"/>
  <c r="Y297" i="7"/>
  <c r="X297" i="7"/>
  <c r="W297" i="7"/>
  <c r="V297" i="7"/>
  <c r="Y296" i="7"/>
  <c r="X296" i="7"/>
  <c r="W296" i="7"/>
  <c r="V296" i="7"/>
  <c r="Y295" i="7"/>
  <c r="X295" i="7"/>
  <c r="W295" i="7"/>
  <c r="V295" i="7"/>
  <c r="Y294" i="7"/>
  <c r="X294" i="7"/>
  <c r="W294" i="7"/>
  <c r="V294" i="7"/>
  <c r="Y293" i="7"/>
  <c r="X293" i="7"/>
  <c r="W293" i="7"/>
  <c r="V293" i="7"/>
  <c r="Y292" i="7"/>
  <c r="AC292" i="7" s="1"/>
  <c r="AG292" i="7" s="1"/>
  <c r="X292" i="7"/>
  <c r="AB292" i="7" s="1"/>
  <c r="AF292" i="7" s="1"/>
  <c r="W292" i="7"/>
  <c r="AA292" i="7" s="1"/>
  <c r="AE292" i="7" s="1"/>
  <c r="V292" i="7"/>
  <c r="Z292" i="7" s="1"/>
  <c r="Y291" i="7"/>
  <c r="X291" i="7"/>
  <c r="W291" i="7"/>
  <c r="V291" i="7"/>
  <c r="Y290" i="7"/>
  <c r="X290" i="7"/>
  <c r="W290" i="7"/>
  <c r="V290" i="7"/>
  <c r="Y289" i="7"/>
  <c r="X289" i="7"/>
  <c r="W289" i="7"/>
  <c r="V289" i="7"/>
  <c r="Y288" i="7"/>
  <c r="X288" i="7"/>
  <c r="W288" i="7"/>
  <c r="V288" i="7"/>
  <c r="Y287" i="7"/>
  <c r="X287" i="7"/>
  <c r="W287" i="7"/>
  <c r="V287" i="7"/>
  <c r="Y286" i="7"/>
  <c r="X286" i="7"/>
  <c r="W286" i="7"/>
  <c r="V286" i="7"/>
  <c r="Y285" i="7"/>
  <c r="X285" i="7"/>
  <c r="W285" i="7"/>
  <c r="V285" i="7"/>
  <c r="Y284" i="7"/>
  <c r="X284" i="7"/>
  <c r="W284" i="7"/>
  <c r="V284" i="7"/>
  <c r="Y283" i="7"/>
  <c r="X283" i="7"/>
  <c r="W283" i="7"/>
  <c r="V283" i="7"/>
  <c r="Y282" i="7"/>
  <c r="X282" i="7"/>
  <c r="W282" i="7"/>
  <c r="V282" i="7"/>
  <c r="Y281" i="7"/>
  <c r="X281" i="7"/>
  <c r="W281" i="7"/>
  <c r="V281" i="7"/>
  <c r="Y280" i="7"/>
  <c r="X280" i="7"/>
  <c r="W280" i="7"/>
  <c r="V280" i="7"/>
  <c r="Y279" i="7"/>
  <c r="X279" i="7"/>
  <c r="W279" i="7"/>
  <c r="V279" i="7"/>
  <c r="Y278" i="7"/>
  <c r="X278" i="7"/>
  <c r="W278" i="7"/>
  <c r="V278" i="7"/>
  <c r="Y277" i="7"/>
  <c r="X277" i="7"/>
  <c r="W277" i="7"/>
  <c r="V277" i="7"/>
  <c r="Y276" i="7"/>
  <c r="X276" i="7"/>
  <c r="W276" i="7"/>
  <c r="V276" i="7"/>
  <c r="Y275" i="7"/>
  <c r="X275" i="7"/>
  <c r="W275" i="7"/>
  <c r="V275" i="7"/>
  <c r="Y274" i="7"/>
  <c r="X274" i="7"/>
  <c r="W274" i="7"/>
  <c r="V274" i="7"/>
  <c r="Y273" i="7"/>
  <c r="X273" i="7"/>
  <c r="W273" i="7"/>
  <c r="V273" i="7"/>
  <c r="Y272" i="7"/>
  <c r="AC272" i="7" s="1"/>
  <c r="AG272" i="7" s="1"/>
  <c r="X272" i="7"/>
  <c r="AB272" i="7" s="1"/>
  <c r="AF272" i="7" s="1"/>
  <c r="W272" i="7"/>
  <c r="AA272" i="7" s="1"/>
  <c r="AE272" i="7" s="1"/>
  <c r="V272" i="7"/>
  <c r="Z272" i="7" s="1"/>
  <c r="Y271" i="7"/>
  <c r="X271" i="7"/>
  <c r="W271" i="7"/>
  <c r="V271" i="7"/>
  <c r="Y270" i="7"/>
  <c r="X270" i="7"/>
  <c r="W270" i="7"/>
  <c r="V270" i="7"/>
  <c r="Y269" i="7"/>
  <c r="X269" i="7"/>
  <c r="W269" i="7"/>
  <c r="V269" i="7"/>
  <c r="Y268" i="7"/>
  <c r="X268" i="7"/>
  <c r="W268" i="7"/>
  <c r="V268" i="7"/>
  <c r="Y267" i="7"/>
  <c r="X267" i="7"/>
  <c r="W267" i="7"/>
  <c r="V267" i="7"/>
  <c r="Y266" i="7"/>
  <c r="X266" i="7"/>
  <c r="W266" i="7"/>
  <c r="V266" i="7"/>
  <c r="Y265" i="7"/>
  <c r="X265" i="7"/>
  <c r="W265" i="7"/>
  <c r="V265" i="7"/>
  <c r="Y264" i="7"/>
  <c r="X264" i="7"/>
  <c r="W264" i="7"/>
  <c r="V264" i="7"/>
  <c r="Y263" i="7"/>
  <c r="X263" i="7"/>
  <c r="W263" i="7"/>
  <c r="V263" i="7"/>
  <c r="Y262" i="7"/>
  <c r="X262" i="7"/>
  <c r="W262" i="7"/>
  <c r="V262" i="7"/>
  <c r="Y261" i="7"/>
  <c r="X261" i="7"/>
  <c r="W261" i="7"/>
  <c r="V261" i="7"/>
  <c r="Y260" i="7"/>
  <c r="X260" i="7"/>
  <c r="W260" i="7"/>
  <c r="V260" i="7"/>
  <c r="Y259" i="7"/>
  <c r="X259" i="7"/>
  <c r="W259" i="7"/>
  <c r="V259" i="7"/>
  <c r="Y258" i="7"/>
  <c r="X258" i="7"/>
  <c r="W258" i="7"/>
  <c r="V258" i="7"/>
  <c r="Y257" i="7"/>
  <c r="X257" i="7"/>
  <c r="W257" i="7"/>
  <c r="V257" i="7"/>
  <c r="Y256" i="7"/>
  <c r="X256" i="7"/>
  <c r="W256" i="7"/>
  <c r="V256" i="7"/>
  <c r="Y255" i="7"/>
  <c r="X255" i="7"/>
  <c r="W255" i="7"/>
  <c r="V255" i="7"/>
  <c r="Y254" i="7"/>
  <c r="X254" i="7"/>
  <c r="W254" i="7"/>
  <c r="V254" i="7"/>
  <c r="Y253" i="7"/>
  <c r="X253" i="7"/>
  <c r="W253" i="7"/>
  <c r="V253" i="7"/>
  <c r="Y252" i="7"/>
  <c r="AC252" i="7" s="1"/>
  <c r="AG252" i="7" s="1"/>
  <c r="X252" i="7"/>
  <c r="AB252" i="7" s="1"/>
  <c r="AF252" i="7" s="1"/>
  <c r="W252" i="7"/>
  <c r="AA252" i="7" s="1"/>
  <c r="AE252" i="7" s="1"/>
  <c r="V252" i="7"/>
  <c r="Z252" i="7" s="1"/>
  <c r="Y251" i="7"/>
  <c r="X251" i="7"/>
  <c r="W251" i="7"/>
  <c r="V251" i="7"/>
  <c r="Y250" i="7"/>
  <c r="X250" i="7"/>
  <c r="W250" i="7"/>
  <c r="V250" i="7"/>
  <c r="Y249" i="7"/>
  <c r="X249" i="7"/>
  <c r="W249" i="7"/>
  <c r="V249" i="7"/>
  <c r="Y248" i="7"/>
  <c r="X248" i="7"/>
  <c r="W248" i="7"/>
  <c r="V248" i="7"/>
  <c r="Y247" i="7"/>
  <c r="X247" i="7"/>
  <c r="W247" i="7"/>
  <c r="V247" i="7"/>
  <c r="Y246" i="7"/>
  <c r="X246" i="7"/>
  <c r="W246" i="7"/>
  <c r="V246" i="7"/>
  <c r="Y245" i="7"/>
  <c r="X245" i="7"/>
  <c r="W245" i="7"/>
  <c r="V245" i="7"/>
  <c r="Y244" i="7"/>
  <c r="X244" i="7"/>
  <c r="W244" i="7"/>
  <c r="V244" i="7"/>
  <c r="Y243" i="7"/>
  <c r="X243" i="7"/>
  <c r="W243" i="7"/>
  <c r="V243" i="7"/>
  <c r="Y242" i="7"/>
  <c r="X242" i="7"/>
  <c r="W242" i="7"/>
  <c r="V242" i="7"/>
  <c r="Y241" i="7"/>
  <c r="X241" i="7"/>
  <c r="W241" i="7"/>
  <c r="V241" i="7"/>
  <c r="Y240" i="7"/>
  <c r="X240" i="7"/>
  <c r="W240" i="7"/>
  <c r="V240" i="7"/>
  <c r="Y239" i="7"/>
  <c r="X239" i="7"/>
  <c r="W239" i="7"/>
  <c r="V239" i="7"/>
  <c r="Y238" i="7"/>
  <c r="X238" i="7"/>
  <c r="W238" i="7"/>
  <c r="V238" i="7"/>
  <c r="Y237" i="7"/>
  <c r="X237" i="7"/>
  <c r="W237" i="7"/>
  <c r="V237" i="7"/>
  <c r="Y236" i="7"/>
  <c r="X236" i="7"/>
  <c r="W236" i="7"/>
  <c r="V236" i="7"/>
  <c r="Y235" i="7"/>
  <c r="X235" i="7"/>
  <c r="W235" i="7"/>
  <c r="V235" i="7"/>
  <c r="Y234" i="7"/>
  <c r="X234" i="7"/>
  <c r="W234" i="7"/>
  <c r="V234" i="7"/>
  <c r="Y233" i="7"/>
  <c r="X233" i="7"/>
  <c r="W233" i="7"/>
  <c r="V233" i="7"/>
  <c r="Y232" i="7"/>
  <c r="AC232" i="7" s="1"/>
  <c r="AG232" i="7" s="1"/>
  <c r="X232" i="7"/>
  <c r="AB232" i="7" s="1"/>
  <c r="AF232" i="7" s="1"/>
  <c r="W232" i="7"/>
  <c r="AA232" i="7" s="1"/>
  <c r="AE232" i="7" s="1"/>
  <c r="V232" i="7"/>
  <c r="Z232" i="7" s="1"/>
  <c r="Y231" i="7"/>
  <c r="X231" i="7"/>
  <c r="W231" i="7"/>
  <c r="V231" i="7"/>
  <c r="Y230" i="7"/>
  <c r="X230" i="7"/>
  <c r="W230" i="7"/>
  <c r="V230" i="7"/>
  <c r="Y229" i="7"/>
  <c r="X229" i="7"/>
  <c r="W229" i="7"/>
  <c r="V229" i="7"/>
  <c r="Y228" i="7"/>
  <c r="X228" i="7"/>
  <c r="W228" i="7"/>
  <c r="V228" i="7"/>
  <c r="Y227" i="7"/>
  <c r="X227" i="7"/>
  <c r="W227" i="7"/>
  <c r="V227" i="7"/>
  <c r="Y226" i="7"/>
  <c r="X226" i="7"/>
  <c r="W226" i="7"/>
  <c r="V226" i="7"/>
  <c r="Y225" i="7"/>
  <c r="X225" i="7"/>
  <c r="W225" i="7"/>
  <c r="V225" i="7"/>
  <c r="Y224" i="7"/>
  <c r="X224" i="7"/>
  <c r="W224" i="7"/>
  <c r="V224" i="7"/>
  <c r="Y223" i="7"/>
  <c r="X223" i="7"/>
  <c r="W223" i="7"/>
  <c r="V223" i="7"/>
  <c r="Y222" i="7"/>
  <c r="X222" i="7"/>
  <c r="W222" i="7"/>
  <c r="V222" i="7"/>
  <c r="Y221" i="7"/>
  <c r="X221" i="7"/>
  <c r="W221" i="7"/>
  <c r="V221" i="7"/>
  <c r="Y220" i="7"/>
  <c r="X220" i="7"/>
  <c r="W220" i="7"/>
  <c r="V220" i="7"/>
  <c r="Y219" i="7"/>
  <c r="X219" i="7"/>
  <c r="W219" i="7"/>
  <c r="V219" i="7"/>
  <c r="Y218" i="7"/>
  <c r="X218" i="7"/>
  <c r="W218" i="7"/>
  <c r="V218" i="7"/>
  <c r="Y217" i="7"/>
  <c r="X217" i="7"/>
  <c r="W217" i="7"/>
  <c r="V217" i="7"/>
  <c r="Y216" i="7"/>
  <c r="X216" i="7"/>
  <c r="W216" i="7"/>
  <c r="V216" i="7"/>
  <c r="Y215" i="7"/>
  <c r="X215" i="7"/>
  <c r="W215" i="7"/>
  <c r="V215" i="7"/>
  <c r="Y214" i="7"/>
  <c r="X214" i="7"/>
  <c r="W214" i="7"/>
  <c r="V214" i="7"/>
  <c r="Y213" i="7"/>
  <c r="X213" i="7"/>
  <c r="W213" i="7"/>
  <c r="V213" i="7"/>
  <c r="Y212" i="7"/>
  <c r="AC212" i="7" s="1"/>
  <c r="AG212" i="7" s="1"/>
  <c r="X212" i="7"/>
  <c r="AB212" i="7" s="1"/>
  <c r="AF212" i="7" s="1"/>
  <c r="W212" i="7"/>
  <c r="AA212" i="7" s="1"/>
  <c r="AE212" i="7" s="1"/>
  <c r="V212" i="7"/>
  <c r="Z212" i="7" s="1"/>
  <c r="Y211" i="7"/>
  <c r="X211" i="7"/>
  <c r="W211" i="7"/>
  <c r="V211" i="7"/>
  <c r="Y210" i="7"/>
  <c r="X210" i="7"/>
  <c r="W210" i="7"/>
  <c r="V210" i="7"/>
  <c r="Y209" i="7"/>
  <c r="X209" i="7"/>
  <c r="W209" i="7"/>
  <c r="V209" i="7"/>
  <c r="Y208" i="7"/>
  <c r="X208" i="7"/>
  <c r="W208" i="7"/>
  <c r="V208" i="7"/>
  <c r="Y207" i="7"/>
  <c r="X207" i="7"/>
  <c r="W207" i="7"/>
  <c r="V207" i="7"/>
  <c r="Y206" i="7"/>
  <c r="X206" i="7"/>
  <c r="W206" i="7"/>
  <c r="V206" i="7"/>
  <c r="Y205" i="7"/>
  <c r="X205" i="7"/>
  <c r="W205" i="7"/>
  <c r="V205" i="7"/>
  <c r="Y204" i="7"/>
  <c r="X204" i="7"/>
  <c r="W204" i="7"/>
  <c r="V204" i="7"/>
  <c r="Y203" i="7"/>
  <c r="X203" i="7"/>
  <c r="W203" i="7"/>
  <c r="V203" i="7"/>
  <c r="Y202" i="7"/>
  <c r="X202" i="7"/>
  <c r="W202" i="7"/>
  <c r="V202" i="7"/>
  <c r="Y201" i="7"/>
  <c r="X201" i="7"/>
  <c r="W201" i="7"/>
  <c r="V201" i="7"/>
  <c r="Y200" i="7"/>
  <c r="X200" i="7"/>
  <c r="W200" i="7"/>
  <c r="V200" i="7"/>
  <c r="Y199" i="7"/>
  <c r="X199" i="7"/>
  <c r="W199" i="7"/>
  <c r="V199" i="7"/>
  <c r="Y198" i="7"/>
  <c r="X198" i="7"/>
  <c r="W198" i="7"/>
  <c r="V198" i="7"/>
  <c r="Y197" i="7"/>
  <c r="X197" i="7"/>
  <c r="W197" i="7"/>
  <c r="V197" i="7"/>
  <c r="Y196" i="7"/>
  <c r="X196" i="7"/>
  <c r="W196" i="7"/>
  <c r="V196" i="7"/>
  <c r="Y195" i="7"/>
  <c r="X195" i="7"/>
  <c r="W195" i="7"/>
  <c r="V195" i="7"/>
  <c r="Y194" i="7"/>
  <c r="X194" i="7"/>
  <c r="W194" i="7"/>
  <c r="V194" i="7"/>
  <c r="Y193" i="7"/>
  <c r="X193" i="7"/>
  <c r="W193" i="7"/>
  <c r="V193" i="7"/>
  <c r="Y192" i="7"/>
  <c r="AC192" i="7" s="1"/>
  <c r="AG192" i="7" s="1"/>
  <c r="X192" i="7"/>
  <c r="AB192" i="7" s="1"/>
  <c r="AF192" i="7" s="1"/>
  <c r="W192" i="7"/>
  <c r="AA192" i="7" s="1"/>
  <c r="AE192" i="7" s="1"/>
  <c r="V192" i="7"/>
  <c r="Z192" i="7" s="1"/>
  <c r="Y191" i="7"/>
  <c r="X191" i="7"/>
  <c r="W191" i="7"/>
  <c r="V191" i="7"/>
  <c r="Y190" i="7"/>
  <c r="X190" i="7"/>
  <c r="W190" i="7"/>
  <c r="V190" i="7"/>
  <c r="Y189" i="7"/>
  <c r="X189" i="7"/>
  <c r="W189" i="7"/>
  <c r="V189" i="7"/>
  <c r="Y188" i="7"/>
  <c r="X188" i="7"/>
  <c r="W188" i="7"/>
  <c r="V188" i="7"/>
  <c r="Y187" i="7"/>
  <c r="X187" i="7"/>
  <c r="W187" i="7"/>
  <c r="V187" i="7"/>
  <c r="Y186" i="7"/>
  <c r="X186" i="7"/>
  <c r="W186" i="7"/>
  <c r="V186" i="7"/>
  <c r="Y185" i="7"/>
  <c r="X185" i="7"/>
  <c r="W185" i="7"/>
  <c r="V185" i="7"/>
  <c r="Y184" i="7"/>
  <c r="X184" i="7"/>
  <c r="W184" i="7"/>
  <c r="V184" i="7"/>
  <c r="Y183" i="7"/>
  <c r="X183" i="7"/>
  <c r="W183" i="7"/>
  <c r="V183" i="7"/>
  <c r="Y182" i="7"/>
  <c r="X182" i="7"/>
  <c r="W182" i="7"/>
  <c r="V182" i="7"/>
  <c r="Y181" i="7"/>
  <c r="X181" i="7"/>
  <c r="W181" i="7"/>
  <c r="V181" i="7"/>
  <c r="Y180" i="7"/>
  <c r="X180" i="7"/>
  <c r="W180" i="7"/>
  <c r="V180" i="7"/>
  <c r="Y179" i="7"/>
  <c r="X179" i="7"/>
  <c r="W179" i="7"/>
  <c r="V179" i="7"/>
  <c r="Y178" i="7"/>
  <c r="X178" i="7"/>
  <c r="W178" i="7"/>
  <c r="V178" i="7"/>
  <c r="Y177" i="7"/>
  <c r="X177" i="7"/>
  <c r="W177" i="7"/>
  <c r="V177" i="7"/>
  <c r="Y176" i="7"/>
  <c r="X176" i="7"/>
  <c r="W176" i="7"/>
  <c r="V176" i="7"/>
  <c r="Y175" i="7"/>
  <c r="X175" i="7"/>
  <c r="W175" i="7"/>
  <c r="V175" i="7"/>
  <c r="Y174" i="7"/>
  <c r="X174" i="7"/>
  <c r="W174" i="7"/>
  <c r="V174" i="7"/>
  <c r="Y173" i="7"/>
  <c r="X173" i="7"/>
  <c r="W173" i="7"/>
  <c r="V173" i="7"/>
  <c r="Y172" i="7"/>
  <c r="AC172" i="7" s="1"/>
  <c r="AG172" i="7" s="1"/>
  <c r="X172" i="7"/>
  <c r="AB172" i="7" s="1"/>
  <c r="AF172" i="7" s="1"/>
  <c r="W172" i="7"/>
  <c r="AA172" i="7" s="1"/>
  <c r="AE172" i="7" s="1"/>
  <c r="V172" i="7"/>
  <c r="Z172" i="7" s="1"/>
  <c r="Y171" i="7"/>
  <c r="X171" i="7"/>
  <c r="W171" i="7"/>
  <c r="V171" i="7"/>
  <c r="Y170" i="7"/>
  <c r="X170" i="7"/>
  <c r="W170" i="7"/>
  <c r="V170" i="7"/>
  <c r="Y169" i="7"/>
  <c r="X169" i="7"/>
  <c r="W169" i="7"/>
  <c r="V169" i="7"/>
  <c r="Y168" i="7"/>
  <c r="X168" i="7"/>
  <c r="W168" i="7"/>
  <c r="V168" i="7"/>
  <c r="Y167" i="7"/>
  <c r="X167" i="7"/>
  <c r="W167" i="7"/>
  <c r="V167" i="7"/>
  <c r="Y166" i="7"/>
  <c r="X166" i="7"/>
  <c r="W166" i="7"/>
  <c r="V166" i="7"/>
  <c r="Y165" i="7"/>
  <c r="X165" i="7"/>
  <c r="W165" i="7"/>
  <c r="V165" i="7"/>
  <c r="Y164" i="7"/>
  <c r="X164" i="7"/>
  <c r="W164" i="7"/>
  <c r="V164" i="7"/>
  <c r="Y163" i="7"/>
  <c r="X163" i="7"/>
  <c r="W163" i="7"/>
  <c r="V163" i="7"/>
  <c r="Y162" i="7"/>
  <c r="X162" i="7"/>
  <c r="W162" i="7"/>
  <c r="V162" i="7"/>
  <c r="Y161" i="7"/>
  <c r="X161" i="7"/>
  <c r="W161" i="7"/>
  <c r="V161" i="7"/>
  <c r="Y160" i="7"/>
  <c r="X160" i="7"/>
  <c r="W160" i="7"/>
  <c r="V160" i="7"/>
  <c r="Y159" i="7"/>
  <c r="X159" i="7"/>
  <c r="W159" i="7"/>
  <c r="V159" i="7"/>
  <c r="Y158" i="7"/>
  <c r="X158" i="7"/>
  <c r="W158" i="7"/>
  <c r="V158" i="7"/>
  <c r="Y157" i="7"/>
  <c r="X157" i="7"/>
  <c r="W157" i="7"/>
  <c r="V157" i="7"/>
  <c r="Y156" i="7"/>
  <c r="X156" i="7"/>
  <c r="W156" i="7"/>
  <c r="V156" i="7"/>
  <c r="Y155" i="7"/>
  <c r="X155" i="7"/>
  <c r="W155" i="7"/>
  <c r="V155" i="7"/>
  <c r="Y154" i="7"/>
  <c r="X154" i="7"/>
  <c r="W154" i="7"/>
  <c r="V154" i="7"/>
  <c r="Y153" i="7"/>
  <c r="X153" i="7"/>
  <c r="W153" i="7"/>
  <c r="V153" i="7"/>
  <c r="Y152" i="7"/>
  <c r="AC152" i="7" s="1"/>
  <c r="AG152" i="7" s="1"/>
  <c r="X152" i="7"/>
  <c r="AB152" i="7" s="1"/>
  <c r="AF152" i="7" s="1"/>
  <c r="W152" i="7"/>
  <c r="AA152" i="7" s="1"/>
  <c r="AE152" i="7" s="1"/>
  <c r="V152" i="7"/>
  <c r="Z152" i="7" s="1"/>
  <c r="Y151" i="7"/>
  <c r="X151" i="7"/>
  <c r="W151" i="7"/>
  <c r="V151" i="7"/>
  <c r="Y150" i="7"/>
  <c r="X150" i="7"/>
  <c r="W150" i="7"/>
  <c r="V150" i="7"/>
  <c r="Y149" i="7"/>
  <c r="X149" i="7"/>
  <c r="W149" i="7"/>
  <c r="V149" i="7"/>
  <c r="Y148" i="7"/>
  <c r="X148" i="7"/>
  <c r="W148" i="7"/>
  <c r="V148" i="7"/>
  <c r="Y147" i="7"/>
  <c r="X147" i="7"/>
  <c r="W147" i="7"/>
  <c r="V147" i="7"/>
  <c r="Y146" i="7"/>
  <c r="X146" i="7"/>
  <c r="W146" i="7"/>
  <c r="V146" i="7"/>
  <c r="Y145" i="7"/>
  <c r="X145" i="7"/>
  <c r="W145" i="7"/>
  <c r="V145" i="7"/>
  <c r="Y144" i="7"/>
  <c r="X144" i="7"/>
  <c r="W144" i="7"/>
  <c r="V144" i="7"/>
  <c r="Y143" i="7"/>
  <c r="X143" i="7"/>
  <c r="W143" i="7"/>
  <c r="V143" i="7"/>
  <c r="Y142" i="7"/>
  <c r="X142" i="7"/>
  <c r="W142" i="7"/>
  <c r="V142" i="7"/>
  <c r="Y141" i="7"/>
  <c r="X141" i="7"/>
  <c r="W141" i="7"/>
  <c r="V141" i="7"/>
  <c r="Y140" i="7"/>
  <c r="X140" i="7"/>
  <c r="W140" i="7"/>
  <c r="V140" i="7"/>
  <c r="Y139" i="7"/>
  <c r="X139" i="7"/>
  <c r="W139" i="7"/>
  <c r="V139" i="7"/>
  <c r="Y138" i="7"/>
  <c r="X138" i="7"/>
  <c r="W138" i="7"/>
  <c r="V138" i="7"/>
  <c r="Y137" i="7"/>
  <c r="X137" i="7"/>
  <c r="W137" i="7"/>
  <c r="V137" i="7"/>
  <c r="Y136" i="7"/>
  <c r="X136" i="7"/>
  <c r="W136" i="7"/>
  <c r="V136" i="7"/>
  <c r="Y135" i="7"/>
  <c r="X135" i="7"/>
  <c r="W135" i="7"/>
  <c r="V135" i="7"/>
  <c r="Y134" i="7"/>
  <c r="X134" i="7"/>
  <c r="W134" i="7"/>
  <c r="V134" i="7"/>
  <c r="Y133" i="7"/>
  <c r="X133" i="7"/>
  <c r="W133" i="7"/>
  <c r="V133" i="7"/>
  <c r="Y132" i="7"/>
  <c r="AC132" i="7" s="1"/>
  <c r="AG132" i="7" s="1"/>
  <c r="X132" i="7"/>
  <c r="AB132" i="7" s="1"/>
  <c r="AF132" i="7" s="1"/>
  <c r="W132" i="7"/>
  <c r="AA132" i="7" s="1"/>
  <c r="AE132" i="7" s="1"/>
  <c r="V132" i="7"/>
  <c r="Z132" i="7" s="1"/>
  <c r="Y131" i="7"/>
  <c r="X131" i="7"/>
  <c r="W131" i="7"/>
  <c r="V131" i="7"/>
  <c r="Y130" i="7"/>
  <c r="X130" i="7"/>
  <c r="W130" i="7"/>
  <c r="V130" i="7"/>
  <c r="Y129" i="7"/>
  <c r="X129" i="7"/>
  <c r="W129" i="7"/>
  <c r="V129" i="7"/>
  <c r="Y128" i="7"/>
  <c r="X128" i="7"/>
  <c r="W128" i="7"/>
  <c r="V128" i="7"/>
  <c r="Y127" i="7"/>
  <c r="X127" i="7"/>
  <c r="W127" i="7"/>
  <c r="V127" i="7"/>
  <c r="Y126" i="7"/>
  <c r="X126" i="7"/>
  <c r="W126" i="7"/>
  <c r="V126" i="7"/>
  <c r="Y125" i="7"/>
  <c r="X125" i="7"/>
  <c r="W125" i="7"/>
  <c r="V125" i="7"/>
  <c r="Y124" i="7"/>
  <c r="X124" i="7"/>
  <c r="W124" i="7"/>
  <c r="V124" i="7"/>
  <c r="Y123" i="7"/>
  <c r="X123" i="7"/>
  <c r="W123" i="7"/>
  <c r="V123" i="7"/>
  <c r="Y122" i="7"/>
  <c r="X122" i="7"/>
  <c r="W122" i="7"/>
  <c r="V122" i="7"/>
  <c r="Y121" i="7"/>
  <c r="X121" i="7"/>
  <c r="W121" i="7"/>
  <c r="V121" i="7"/>
  <c r="Y120" i="7"/>
  <c r="X120" i="7"/>
  <c r="W120" i="7"/>
  <c r="V120" i="7"/>
  <c r="Y119" i="7"/>
  <c r="X119" i="7"/>
  <c r="W119" i="7"/>
  <c r="V119" i="7"/>
  <c r="Y118" i="7"/>
  <c r="X118" i="7"/>
  <c r="W118" i="7"/>
  <c r="V118" i="7"/>
  <c r="Y117" i="7"/>
  <c r="X117" i="7"/>
  <c r="W117" i="7"/>
  <c r="V117" i="7"/>
  <c r="Y116" i="7"/>
  <c r="X116" i="7"/>
  <c r="W116" i="7"/>
  <c r="V116" i="7"/>
  <c r="Y115" i="7"/>
  <c r="X115" i="7"/>
  <c r="W115" i="7"/>
  <c r="V115" i="7"/>
  <c r="Y114" i="7"/>
  <c r="X114" i="7"/>
  <c r="W114" i="7"/>
  <c r="V114" i="7"/>
  <c r="Y113" i="7"/>
  <c r="X113" i="7"/>
  <c r="W113" i="7"/>
  <c r="V113" i="7"/>
  <c r="Y112" i="7"/>
  <c r="AC112" i="7" s="1"/>
  <c r="AG112" i="7" s="1"/>
  <c r="X112" i="7"/>
  <c r="AB112" i="7" s="1"/>
  <c r="AF112" i="7" s="1"/>
  <c r="W112" i="7"/>
  <c r="AA112" i="7" s="1"/>
  <c r="AE112" i="7" s="1"/>
  <c r="V112" i="7"/>
  <c r="Z112" i="7" s="1"/>
  <c r="Y111" i="7"/>
  <c r="X111" i="7"/>
  <c r="W111" i="7"/>
  <c r="V111" i="7"/>
  <c r="Y110" i="7"/>
  <c r="X110" i="7"/>
  <c r="W110" i="7"/>
  <c r="V110" i="7"/>
  <c r="Y109" i="7"/>
  <c r="X109" i="7"/>
  <c r="W109" i="7"/>
  <c r="V109" i="7"/>
  <c r="Y108" i="7"/>
  <c r="X108" i="7"/>
  <c r="W108" i="7"/>
  <c r="V108" i="7"/>
  <c r="Y107" i="7"/>
  <c r="X107" i="7"/>
  <c r="W107" i="7"/>
  <c r="V107" i="7"/>
  <c r="Y106" i="7"/>
  <c r="X106" i="7"/>
  <c r="W106" i="7"/>
  <c r="V106" i="7"/>
  <c r="Y105" i="7"/>
  <c r="X105" i="7"/>
  <c r="W105" i="7"/>
  <c r="V105" i="7"/>
  <c r="Y104" i="7"/>
  <c r="X104" i="7"/>
  <c r="W104" i="7"/>
  <c r="V104" i="7"/>
  <c r="Y103" i="7"/>
  <c r="X103" i="7"/>
  <c r="W103" i="7"/>
  <c r="V103" i="7"/>
  <c r="Y102" i="7"/>
  <c r="X102" i="7"/>
  <c r="W102" i="7"/>
  <c r="V102" i="7"/>
  <c r="Y101" i="7"/>
  <c r="X101" i="7"/>
  <c r="W101" i="7"/>
  <c r="V101" i="7"/>
  <c r="Y100" i="7"/>
  <c r="X100" i="7"/>
  <c r="W100" i="7"/>
  <c r="V100" i="7"/>
  <c r="Y99" i="7"/>
  <c r="X99" i="7"/>
  <c r="W99" i="7"/>
  <c r="V99" i="7"/>
  <c r="Y98" i="7"/>
  <c r="X98" i="7"/>
  <c r="W98" i="7"/>
  <c r="V98" i="7"/>
  <c r="Y97" i="7"/>
  <c r="X97" i="7"/>
  <c r="W97" i="7"/>
  <c r="V97" i="7"/>
  <c r="Y96" i="7"/>
  <c r="X96" i="7"/>
  <c r="W96" i="7"/>
  <c r="V96" i="7"/>
  <c r="Y95" i="7"/>
  <c r="X95" i="7"/>
  <c r="W95" i="7"/>
  <c r="V95" i="7"/>
  <c r="Y94" i="7"/>
  <c r="X94" i="7"/>
  <c r="W94" i="7"/>
  <c r="V94" i="7"/>
  <c r="Y93" i="7"/>
  <c r="X93" i="7"/>
  <c r="W93" i="7"/>
  <c r="V93" i="7"/>
  <c r="Y92" i="7"/>
  <c r="AC92" i="7" s="1"/>
  <c r="AG92" i="7" s="1"/>
  <c r="X92" i="7"/>
  <c r="AB92" i="7" s="1"/>
  <c r="AF92" i="7" s="1"/>
  <c r="W92" i="7"/>
  <c r="AA92" i="7" s="1"/>
  <c r="AE92" i="7" s="1"/>
  <c r="V92" i="7"/>
  <c r="Z92" i="7" s="1"/>
  <c r="Y91" i="7"/>
  <c r="X91" i="7"/>
  <c r="W91" i="7"/>
  <c r="V91" i="7"/>
  <c r="Y90" i="7"/>
  <c r="X90" i="7"/>
  <c r="W90" i="7"/>
  <c r="V90" i="7"/>
  <c r="Y89" i="7"/>
  <c r="X89" i="7"/>
  <c r="W89" i="7"/>
  <c r="V89" i="7"/>
  <c r="Y88" i="7"/>
  <c r="X88" i="7"/>
  <c r="W88" i="7"/>
  <c r="V88" i="7"/>
  <c r="Y87" i="7"/>
  <c r="X87" i="7"/>
  <c r="W87" i="7"/>
  <c r="V87" i="7"/>
  <c r="Y86" i="7"/>
  <c r="X86" i="7"/>
  <c r="W86" i="7"/>
  <c r="V86" i="7"/>
  <c r="Y85" i="7"/>
  <c r="X85" i="7"/>
  <c r="W85" i="7"/>
  <c r="V85" i="7"/>
  <c r="Y84" i="7"/>
  <c r="X84" i="7"/>
  <c r="W84" i="7"/>
  <c r="V84" i="7"/>
  <c r="Y83" i="7"/>
  <c r="X83" i="7"/>
  <c r="W83" i="7"/>
  <c r="V83" i="7"/>
  <c r="Y82" i="7"/>
  <c r="X82" i="7"/>
  <c r="W82" i="7"/>
  <c r="V82" i="7"/>
  <c r="Y81" i="7"/>
  <c r="X81" i="7"/>
  <c r="W81" i="7"/>
  <c r="V81" i="7"/>
  <c r="Y80" i="7"/>
  <c r="X80" i="7"/>
  <c r="W80" i="7"/>
  <c r="V80" i="7"/>
  <c r="Y79" i="7"/>
  <c r="X79" i="7"/>
  <c r="W79" i="7"/>
  <c r="V79" i="7"/>
  <c r="Y78" i="7"/>
  <c r="X78" i="7"/>
  <c r="W78" i="7"/>
  <c r="V78" i="7"/>
  <c r="Y77" i="7"/>
  <c r="X77" i="7"/>
  <c r="W77" i="7"/>
  <c r="V77" i="7"/>
  <c r="Y76" i="7"/>
  <c r="X76" i="7"/>
  <c r="W76" i="7"/>
  <c r="V76" i="7"/>
  <c r="Y75" i="7"/>
  <c r="X75" i="7"/>
  <c r="W75" i="7"/>
  <c r="V75" i="7"/>
  <c r="Y74" i="7"/>
  <c r="X74" i="7"/>
  <c r="W74" i="7"/>
  <c r="V74" i="7"/>
  <c r="Y73" i="7"/>
  <c r="X73" i="7"/>
  <c r="W73" i="7"/>
  <c r="V73" i="7"/>
  <c r="Y72" i="7"/>
  <c r="AC72" i="7" s="1"/>
  <c r="AG72" i="7" s="1"/>
  <c r="X72" i="7"/>
  <c r="AB72" i="7" s="1"/>
  <c r="AF72" i="7" s="1"/>
  <c r="W72" i="7"/>
  <c r="AA72" i="7" s="1"/>
  <c r="AE72" i="7" s="1"/>
  <c r="V72" i="7"/>
  <c r="Z72" i="7" s="1"/>
  <c r="Y71" i="7"/>
  <c r="X71" i="7"/>
  <c r="W71" i="7"/>
  <c r="V71" i="7"/>
  <c r="Y70" i="7"/>
  <c r="X70" i="7"/>
  <c r="W70" i="7"/>
  <c r="V70" i="7"/>
  <c r="Y69" i="7"/>
  <c r="X69" i="7"/>
  <c r="W69" i="7"/>
  <c r="V69" i="7"/>
  <c r="Y68" i="7"/>
  <c r="X68" i="7"/>
  <c r="W68" i="7"/>
  <c r="V68" i="7"/>
  <c r="Y67" i="7"/>
  <c r="X67" i="7"/>
  <c r="W67" i="7"/>
  <c r="V67" i="7"/>
  <c r="Y66" i="7"/>
  <c r="X66" i="7"/>
  <c r="W66" i="7"/>
  <c r="V66" i="7"/>
  <c r="Y65" i="7"/>
  <c r="X65" i="7"/>
  <c r="W65" i="7"/>
  <c r="V65" i="7"/>
  <c r="Y64" i="7"/>
  <c r="X64" i="7"/>
  <c r="W64" i="7"/>
  <c r="V64" i="7"/>
  <c r="Y63" i="7"/>
  <c r="X63" i="7"/>
  <c r="W63" i="7"/>
  <c r="V63" i="7"/>
  <c r="Y62" i="7"/>
  <c r="X62" i="7"/>
  <c r="W62" i="7"/>
  <c r="V62" i="7"/>
  <c r="Y61" i="7"/>
  <c r="X61" i="7"/>
  <c r="W61" i="7"/>
  <c r="V61" i="7"/>
  <c r="Y60" i="7"/>
  <c r="X60" i="7"/>
  <c r="W60" i="7"/>
  <c r="V60" i="7"/>
  <c r="Y59" i="7"/>
  <c r="X59" i="7"/>
  <c r="W59" i="7"/>
  <c r="V59" i="7"/>
  <c r="Y58" i="7"/>
  <c r="X58" i="7"/>
  <c r="W58" i="7"/>
  <c r="V58" i="7"/>
  <c r="Y57" i="7"/>
  <c r="X57" i="7"/>
  <c r="W57" i="7"/>
  <c r="V57" i="7"/>
  <c r="Y56" i="7"/>
  <c r="X56" i="7"/>
  <c r="W56" i="7"/>
  <c r="V56" i="7"/>
  <c r="Y55" i="7"/>
  <c r="X55" i="7"/>
  <c r="W55" i="7"/>
  <c r="V55" i="7"/>
  <c r="Y54" i="7"/>
  <c r="X54" i="7"/>
  <c r="W54" i="7"/>
  <c r="V54" i="7"/>
  <c r="Y53" i="7"/>
  <c r="X53" i="7"/>
  <c r="W53" i="7"/>
  <c r="V53" i="7"/>
  <c r="Y52" i="7"/>
  <c r="AC52" i="7" s="1"/>
  <c r="AG52" i="7" s="1"/>
  <c r="X52" i="7"/>
  <c r="W52" i="7"/>
  <c r="AA52" i="7" s="1"/>
  <c r="AE52" i="7" s="1"/>
  <c r="V52" i="7"/>
  <c r="Z52" i="7" s="1"/>
  <c r="Y51" i="7"/>
  <c r="X51" i="7"/>
  <c r="W51" i="7"/>
  <c r="V51" i="7"/>
  <c r="Y50" i="7"/>
  <c r="X50" i="7"/>
  <c r="W50" i="7"/>
  <c r="V50" i="7"/>
  <c r="Y49" i="7"/>
  <c r="X49" i="7"/>
  <c r="W49" i="7"/>
  <c r="V49" i="7"/>
  <c r="Y48" i="7"/>
  <c r="X48" i="7"/>
  <c r="W48" i="7"/>
  <c r="V48" i="7"/>
  <c r="Y47" i="7"/>
  <c r="X47" i="7"/>
  <c r="W47" i="7"/>
  <c r="V47" i="7"/>
  <c r="Y46" i="7"/>
  <c r="X46" i="7"/>
  <c r="W46" i="7"/>
  <c r="V46" i="7"/>
  <c r="Y45" i="7"/>
  <c r="X45" i="7"/>
  <c r="W45" i="7"/>
  <c r="V45" i="7"/>
  <c r="Y44" i="7"/>
  <c r="X44" i="7"/>
  <c r="W44" i="7"/>
  <c r="V44" i="7"/>
  <c r="Y43" i="7"/>
  <c r="X43" i="7"/>
  <c r="W43" i="7"/>
  <c r="V43" i="7"/>
  <c r="Y42" i="7"/>
  <c r="X42" i="7"/>
  <c r="W42" i="7"/>
  <c r="V42" i="7"/>
  <c r="Y41" i="7"/>
  <c r="X41" i="7"/>
  <c r="W41" i="7"/>
  <c r="V41" i="7"/>
  <c r="Y40" i="7"/>
  <c r="X40" i="7"/>
  <c r="W40" i="7"/>
  <c r="V40" i="7"/>
  <c r="Y39" i="7"/>
  <c r="X39" i="7"/>
  <c r="W39" i="7"/>
  <c r="V39" i="7"/>
  <c r="Y38" i="7"/>
  <c r="X38" i="7"/>
  <c r="W38" i="7"/>
  <c r="V38" i="7"/>
  <c r="Y37" i="7"/>
  <c r="X37" i="7"/>
  <c r="W37" i="7"/>
  <c r="V37" i="7"/>
  <c r="Y36" i="7"/>
  <c r="X36" i="7"/>
  <c r="W36" i="7"/>
  <c r="V36" i="7"/>
  <c r="Y35" i="7"/>
  <c r="X35" i="7"/>
  <c r="W35" i="7"/>
  <c r="V35" i="7"/>
  <c r="Y34" i="7"/>
  <c r="X34" i="7"/>
  <c r="W34" i="7"/>
  <c r="V34" i="7"/>
  <c r="Y33" i="7"/>
  <c r="X33" i="7"/>
  <c r="W33" i="7"/>
  <c r="V33" i="7"/>
  <c r="Y32" i="7"/>
  <c r="AC32" i="7" s="1"/>
  <c r="AG32" i="7" s="1"/>
  <c r="X32" i="7"/>
  <c r="AB32" i="7" s="1"/>
  <c r="AF32" i="7" s="1"/>
  <c r="W32" i="7"/>
  <c r="AA32" i="7" s="1"/>
  <c r="AE32" i="7" s="1"/>
  <c r="V32" i="7"/>
  <c r="Z32" i="7" s="1"/>
  <c r="Y31" i="7"/>
  <c r="X31" i="7"/>
  <c r="W31" i="7"/>
  <c r="V31" i="7"/>
  <c r="Y30" i="7"/>
  <c r="X30" i="7"/>
  <c r="W30" i="7"/>
  <c r="V30" i="7"/>
  <c r="Y29" i="7"/>
  <c r="X29" i="7"/>
  <c r="W29" i="7"/>
  <c r="V29" i="7"/>
  <c r="Y28" i="7"/>
  <c r="X28" i="7"/>
  <c r="W28" i="7"/>
  <c r="V28" i="7"/>
  <c r="Y27" i="7"/>
  <c r="X27" i="7"/>
  <c r="W27" i="7"/>
  <c r="V27" i="7"/>
  <c r="Y26" i="7"/>
  <c r="X26" i="7"/>
  <c r="W26" i="7"/>
  <c r="V26" i="7"/>
  <c r="Y25" i="7"/>
  <c r="X25" i="7"/>
  <c r="W25" i="7"/>
  <c r="V25" i="7"/>
  <c r="Y24" i="7"/>
  <c r="X24" i="7"/>
  <c r="W24" i="7"/>
  <c r="V24" i="7"/>
  <c r="Y23" i="7"/>
  <c r="X23" i="7"/>
  <c r="W23" i="7"/>
  <c r="V23" i="7"/>
  <c r="Y22" i="7"/>
  <c r="X22" i="7"/>
  <c r="W22" i="7"/>
  <c r="V22" i="7"/>
  <c r="Y21" i="7"/>
  <c r="X21" i="7"/>
  <c r="W21" i="7"/>
  <c r="V21" i="7"/>
  <c r="Y20" i="7"/>
  <c r="X20" i="7"/>
  <c r="W20" i="7"/>
  <c r="V20" i="7"/>
  <c r="Y19" i="7"/>
  <c r="X19" i="7"/>
  <c r="W19" i="7"/>
  <c r="V19" i="7"/>
  <c r="Y18" i="7"/>
  <c r="X18" i="7"/>
  <c r="W18" i="7"/>
  <c r="V18" i="7"/>
  <c r="Y17" i="7"/>
  <c r="X17" i="7"/>
  <c r="W17" i="7"/>
  <c r="V17" i="7"/>
  <c r="Y16" i="7"/>
  <c r="X16" i="7"/>
  <c r="W16" i="7"/>
  <c r="V16" i="7"/>
  <c r="Y15" i="7"/>
  <c r="X15" i="7"/>
  <c r="W15" i="7"/>
  <c r="V15" i="7"/>
  <c r="Y14" i="7"/>
  <c r="X14" i="7"/>
  <c r="W14" i="7"/>
  <c r="V14" i="7"/>
  <c r="Y13" i="7"/>
  <c r="X13" i="7"/>
  <c r="W13" i="7"/>
  <c r="V13" i="7"/>
  <c r="Y12" i="7"/>
  <c r="AC12" i="7" s="1"/>
  <c r="AG12" i="7" s="1"/>
  <c r="X12" i="7"/>
  <c r="AB12" i="7" s="1"/>
  <c r="AF12" i="7" s="1"/>
  <c r="W12" i="7"/>
  <c r="AA12" i="7" s="1"/>
  <c r="AE12" i="7" s="1"/>
  <c r="V12" i="7"/>
  <c r="Z12" i="7" s="1"/>
  <c r="Y40" i="6"/>
  <c r="X40" i="6"/>
  <c r="W40" i="6"/>
  <c r="V40" i="6"/>
  <c r="Y39" i="6"/>
  <c r="X39" i="6"/>
  <c r="W39" i="6"/>
  <c r="V39" i="6"/>
  <c r="Y38" i="6"/>
  <c r="AC38" i="6" s="1"/>
  <c r="AG38" i="6" s="1"/>
  <c r="X38" i="6"/>
  <c r="AB38" i="6" s="1"/>
  <c r="AF38" i="6" s="1"/>
  <c r="W38" i="6"/>
  <c r="AA38" i="6" s="1"/>
  <c r="AE38" i="6" s="1"/>
  <c r="V38" i="6"/>
  <c r="Z38" i="6" s="1"/>
  <c r="Y37" i="6"/>
  <c r="X37" i="6"/>
  <c r="W37" i="6"/>
  <c r="V37" i="6"/>
  <c r="Y36" i="6"/>
  <c r="AC36" i="6" s="1"/>
  <c r="AG36" i="6" s="1"/>
  <c r="X36" i="6"/>
  <c r="AB36" i="6" s="1"/>
  <c r="AF36" i="6" s="1"/>
  <c r="W36" i="6"/>
  <c r="AA36" i="6" s="1"/>
  <c r="AE36" i="6" s="1"/>
  <c r="V36" i="6"/>
  <c r="Z36" i="6" s="1"/>
  <c r="Y35" i="6"/>
  <c r="X35" i="6"/>
  <c r="W35" i="6"/>
  <c r="V35" i="6"/>
  <c r="Y34" i="6"/>
  <c r="X34" i="6"/>
  <c r="W34" i="6"/>
  <c r="V34" i="6"/>
  <c r="Y33" i="6"/>
  <c r="AC33" i="6" s="1"/>
  <c r="AG33" i="6" s="1"/>
  <c r="X33" i="6"/>
  <c r="AB33" i="6" s="1"/>
  <c r="AF33" i="6" s="1"/>
  <c r="W33" i="6"/>
  <c r="AA33" i="6" s="1"/>
  <c r="AE33" i="6" s="1"/>
  <c r="V33" i="6"/>
  <c r="Z33" i="6" s="1"/>
  <c r="Y32" i="6"/>
  <c r="X32" i="6"/>
  <c r="W32" i="6"/>
  <c r="V32" i="6"/>
  <c r="Y31" i="6"/>
  <c r="X31" i="6"/>
  <c r="W31" i="6"/>
  <c r="V31" i="6"/>
  <c r="Y30" i="6"/>
  <c r="X30" i="6"/>
  <c r="W30" i="6"/>
  <c r="V30" i="6"/>
  <c r="Y29" i="6"/>
  <c r="AC29" i="6" s="1"/>
  <c r="AG29" i="6" s="1"/>
  <c r="X29" i="6"/>
  <c r="AB29" i="6" s="1"/>
  <c r="AF29" i="6" s="1"/>
  <c r="W29" i="6"/>
  <c r="AA29" i="6" s="1"/>
  <c r="AE29" i="6" s="1"/>
  <c r="V29" i="6"/>
  <c r="Z29" i="6" s="1"/>
  <c r="Y28" i="6"/>
  <c r="X28" i="6"/>
  <c r="W28" i="6"/>
  <c r="V28" i="6"/>
  <c r="Y27" i="6"/>
  <c r="X27" i="6"/>
  <c r="AB27" i="6" s="1"/>
  <c r="AF27" i="6" s="1"/>
  <c r="W27" i="6"/>
  <c r="AA27" i="6" s="1"/>
  <c r="AE27" i="6" s="1"/>
  <c r="V27" i="6"/>
  <c r="Z27" i="6" s="1"/>
  <c r="Y26" i="6"/>
  <c r="X26" i="6"/>
  <c r="W26" i="6"/>
  <c r="V26" i="6"/>
  <c r="Y25" i="6"/>
  <c r="X25" i="6"/>
  <c r="W25" i="6"/>
  <c r="V25" i="6"/>
  <c r="Y24" i="6"/>
  <c r="X24" i="6"/>
  <c r="W24" i="6"/>
  <c r="V24" i="6"/>
  <c r="Y23" i="6"/>
  <c r="AC23" i="6" s="1"/>
  <c r="AG23" i="6" s="1"/>
  <c r="X23" i="6"/>
  <c r="AB23" i="6" s="1"/>
  <c r="AF23" i="6" s="1"/>
  <c r="W23" i="6"/>
  <c r="AA23" i="6" s="1"/>
  <c r="AE23" i="6" s="1"/>
  <c r="V23" i="6"/>
  <c r="Z23" i="6" s="1"/>
  <c r="Y22" i="6"/>
  <c r="X22" i="6"/>
  <c r="W22" i="6"/>
  <c r="V22" i="6"/>
  <c r="Y21" i="6"/>
  <c r="X21" i="6"/>
  <c r="W21" i="6"/>
  <c r="V21" i="6"/>
  <c r="Y20" i="6"/>
  <c r="AC20" i="6" s="1"/>
  <c r="AG20" i="6" s="1"/>
  <c r="X20" i="6"/>
  <c r="AB20" i="6" s="1"/>
  <c r="AF20" i="6" s="1"/>
  <c r="W20" i="6"/>
  <c r="AA20" i="6" s="1"/>
  <c r="AE20" i="6" s="1"/>
  <c r="V20" i="6"/>
  <c r="Z20" i="6" s="1"/>
  <c r="Y18" i="6"/>
  <c r="X18" i="6"/>
  <c r="W18" i="6"/>
  <c r="V18" i="6"/>
  <c r="Y17" i="6"/>
  <c r="AC17" i="6" s="1"/>
  <c r="AG17" i="6" s="1"/>
  <c r="X17" i="6"/>
  <c r="AB17" i="6" s="1"/>
  <c r="AF17" i="6" s="1"/>
  <c r="W17" i="6"/>
  <c r="AA17" i="6" s="1"/>
  <c r="AE17" i="6" s="1"/>
  <c r="V17" i="6"/>
  <c r="Z17" i="6" s="1"/>
  <c r="Y16" i="6"/>
  <c r="X16" i="6"/>
  <c r="W16" i="6"/>
  <c r="V16" i="6"/>
  <c r="Y15" i="6"/>
  <c r="X15" i="6"/>
  <c r="W15" i="6"/>
  <c r="V15" i="6"/>
  <c r="Y14" i="6"/>
  <c r="X14" i="6"/>
  <c r="W14" i="6"/>
  <c r="V14" i="6"/>
  <c r="Y13" i="6"/>
  <c r="X13" i="6"/>
  <c r="W13" i="6"/>
  <c r="V13" i="6"/>
  <c r="Y12" i="6"/>
  <c r="X12" i="6"/>
  <c r="AB12" i="6" s="1"/>
  <c r="AF12" i="6" s="1"/>
  <c r="W12" i="6"/>
  <c r="AA12" i="6" s="1"/>
  <c r="AE12" i="6" s="1"/>
  <c r="V12" i="6"/>
  <c r="Z12" i="6" s="1"/>
  <c r="Y23" i="5"/>
  <c r="X23" i="5"/>
  <c r="W23" i="5"/>
  <c r="V23" i="5"/>
  <c r="AH22" i="5"/>
  <c r="AG22" i="5"/>
  <c r="AF22" i="5"/>
  <c r="AE22" i="5"/>
  <c r="AD22" i="5"/>
  <c r="AI22" i="5" s="1"/>
  <c r="Y22" i="5"/>
  <c r="X22" i="5"/>
  <c r="W22" i="5"/>
  <c r="V22" i="5"/>
  <c r="Y21" i="5"/>
  <c r="X21" i="5"/>
  <c r="W21" i="5"/>
  <c r="V21" i="5"/>
  <c r="Y20" i="5"/>
  <c r="AC20" i="5" s="1"/>
  <c r="AG20" i="5" s="1"/>
  <c r="X20" i="5"/>
  <c r="W20" i="5"/>
  <c r="V20" i="5"/>
  <c r="Y19" i="5"/>
  <c r="X19" i="5"/>
  <c r="W19" i="5"/>
  <c r="V19" i="5"/>
  <c r="AH18" i="5"/>
  <c r="AG18" i="5"/>
  <c r="AF18" i="5"/>
  <c r="AE18" i="5"/>
  <c r="AD18" i="5"/>
  <c r="AI18" i="5" s="1"/>
  <c r="Y18" i="5"/>
  <c r="X18" i="5"/>
  <c r="W18" i="5"/>
  <c r="V18" i="5"/>
  <c r="Y17" i="5"/>
  <c r="X17" i="5"/>
  <c r="W17" i="5"/>
  <c r="V17" i="5"/>
  <c r="AH16" i="5"/>
  <c r="AG16" i="5"/>
  <c r="AF16" i="5"/>
  <c r="AE16" i="5"/>
  <c r="AD16" i="5"/>
  <c r="AI16" i="5" s="1"/>
  <c r="Y16" i="5"/>
  <c r="X16" i="5"/>
  <c r="W16" i="5"/>
  <c r="V16" i="5"/>
  <c r="Y15" i="5"/>
  <c r="X15" i="5"/>
  <c r="W15" i="5"/>
  <c r="V15" i="5"/>
  <c r="Y14" i="5"/>
  <c r="AC14" i="5" s="1"/>
  <c r="AG14" i="5" s="1"/>
  <c r="X14" i="5"/>
  <c r="AB14" i="5" s="1"/>
  <c r="AF14" i="5" s="1"/>
  <c r="W14" i="5"/>
  <c r="V14" i="5"/>
  <c r="Y13" i="5"/>
  <c r="X13" i="5"/>
  <c r="W13" i="5"/>
  <c r="V13" i="5"/>
  <c r="Y12" i="5"/>
  <c r="AC12" i="5" s="1"/>
  <c r="AG12" i="5" s="1"/>
  <c r="X12" i="5"/>
  <c r="AB12" i="5" s="1"/>
  <c r="AF12" i="5" s="1"/>
  <c r="W12" i="5"/>
  <c r="Y30" i="4"/>
  <c r="X30" i="4"/>
  <c r="W30" i="4"/>
  <c r="V30" i="4"/>
  <c r="Y29" i="4"/>
  <c r="X29" i="4"/>
  <c r="W29" i="4"/>
  <c r="V29" i="4"/>
  <c r="Y28" i="4"/>
  <c r="X28" i="4"/>
  <c r="W28" i="4"/>
  <c r="V28" i="4"/>
  <c r="Y27" i="4"/>
  <c r="X27" i="4"/>
  <c r="W27" i="4"/>
  <c r="V27" i="4"/>
  <c r="Y26" i="4"/>
  <c r="X26" i="4"/>
  <c r="W26" i="4"/>
  <c r="V26" i="4"/>
  <c r="Y25" i="4"/>
  <c r="X25" i="4"/>
  <c r="W25" i="4"/>
  <c r="V25" i="4"/>
  <c r="Y24" i="4"/>
  <c r="X24" i="4"/>
  <c r="W24" i="4"/>
  <c r="V24" i="4"/>
  <c r="Y23" i="4"/>
  <c r="X23" i="4"/>
  <c r="W23" i="4"/>
  <c r="V23" i="4"/>
  <c r="Y22" i="4"/>
  <c r="AC22" i="4" s="1"/>
  <c r="AG22" i="4" s="1"/>
  <c r="X22" i="4"/>
  <c r="AB22" i="4" s="1"/>
  <c r="AF22" i="4" s="1"/>
  <c r="W22" i="4"/>
  <c r="AA22" i="4" s="1"/>
  <c r="AE22" i="4" s="1"/>
  <c r="V22" i="4"/>
  <c r="Z22" i="4" s="1"/>
  <c r="AB20" i="5" l="1"/>
  <c r="AF20" i="5" s="1"/>
  <c r="AA20" i="5"/>
  <c r="AE20" i="5" s="1"/>
  <c r="AA14" i="5"/>
  <c r="AE14" i="5" s="1"/>
  <c r="AA12" i="5"/>
  <c r="AE12" i="5" s="1"/>
  <c r="Z20" i="5"/>
  <c r="AD20" i="5" s="1"/>
  <c r="Z14" i="5"/>
  <c r="Z12" i="5"/>
  <c r="AB52" i="7"/>
  <c r="AF52" i="7" s="1"/>
  <c r="AC12" i="6"/>
  <c r="AG12" i="6" s="1"/>
  <c r="AC27" i="6"/>
  <c r="AG27" i="6" s="1"/>
  <c r="AH12" i="7"/>
  <c r="AI12" i="7" s="1"/>
  <c r="AJ12" i="7" s="1"/>
  <c r="AD12" i="7"/>
  <c r="AH32" i="7"/>
  <c r="AI32" i="7" s="1"/>
  <c r="AJ32" i="7" s="1"/>
  <c r="AD32" i="7"/>
  <c r="AD52" i="7"/>
  <c r="AH72" i="7"/>
  <c r="AI72" i="7" s="1"/>
  <c r="AJ72" i="7" s="1"/>
  <c r="AD72" i="7"/>
  <c r="AH92" i="7"/>
  <c r="AI92" i="7" s="1"/>
  <c r="AJ92" i="7" s="1"/>
  <c r="AD92" i="7"/>
  <c r="AH112" i="7"/>
  <c r="AI112" i="7" s="1"/>
  <c r="AJ112" i="7" s="1"/>
  <c r="AD112" i="7"/>
  <c r="AH132" i="7"/>
  <c r="AI132" i="7" s="1"/>
  <c r="AJ132" i="7" s="1"/>
  <c r="AD132" i="7"/>
  <c r="AH152" i="7"/>
  <c r="AI152" i="7" s="1"/>
  <c r="AJ152" i="7" s="1"/>
  <c r="AD152" i="7"/>
  <c r="AH172" i="7"/>
  <c r="AI172" i="7" s="1"/>
  <c r="AJ172" i="7" s="1"/>
  <c r="AD172" i="7"/>
  <c r="AH192" i="7"/>
  <c r="AI192" i="7" s="1"/>
  <c r="AJ192" i="7" s="1"/>
  <c r="AD192" i="7"/>
  <c r="AH212" i="7"/>
  <c r="AI212" i="7" s="1"/>
  <c r="AJ212" i="7" s="1"/>
  <c r="AD212" i="7"/>
  <c r="AH232" i="7"/>
  <c r="AI232" i="7" s="1"/>
  <c r="AJ232" i="7" s="1"/>
  <c r="AD232" i="7"/>
  <c r="AH252" i="7"/>
  <c r="AI252" i="7" s="1"/>
  <c r="AJ252" i="7" s="1"/>
  <c r="AD252" i="7"/>
  <c r="AH272" i="7"/>
  <c r="AI272" i="7" s="1"/>
  <c r="AJ272" i="7" s="1"/>
  <c r="AD272" i="7"/>
  <c r="AH292" i="7"/>
  <c r="AI292" i="7" s="1"/>
  <c r="AJ292" i="7" s="1"/>
  <c r="AD292" i="7"/>
  <c r="AH312" i="7"/>
  <c r="AI312" i="7" s="1"/>
  <c r="AJ312" i="7" s="1"/>
  <c r="AD312" i="7"/>
  <c r="AH332" i="7"/>
  <c r="AI332" i="7" s="1"/>
  <c r="AJ332" i="7" s="1"/>
  <c r="AD332" i="7"/>
  <c r="AH352" i="7"/>
  <c r="AI352" i="7" s="1"/>
  <c r="AJ352" i="7" s="1"/>
  <c r="AD352" i="7"/>
  <c r="AH372" i="7"/>
  <c r="AI372" i="7" s="1"/>
  <c r="AJ372" i="7" s="1"/>
  <c r="AD372" i="7"/>
  <c r="AH392" i="7"/>
  <c r="AI392" i="7" s="1"/>
  <c r="AJ392" i="7" s="1"/>
  <c r="AD392" i="7"/>
  <c r="AH12" i="6"/>
  <c r="AI12" i="6" s="1"/>
  <c r="AJ12" i="6" s="1"/>
  <c r="AD12" i="6"/>
  <c r="AH17" i="6"/>
  <c r="AI17" i="6" s="1"/>
  <c r="AJ17" i="6" s="1"/>
  <c r="AD17" i="6"/>
  <c r="AH20" i="6"/>
  <c r="AI20" i="6" s="1"/>
  <c r="AJ20" i="6" s="1"/>
  <c r="AD20" i="6"/>
  <c r="AH23" i="6"/>
  <c r="AI23" i="6" s="1"/>
  <c r="AJ23" i="6" s="1"/>
  <c r="AD23" i="6"/>
  <c r="AD27" i="6"/>
  <c r="AH29" i="6"/>
  <c r="AI29" i="6" s="1"/>
  <c r="AJ29" i="6" s="1"/>
  <c r="AD29" i="6"/>
  <c r="AH33" i="6"/>
  <c r="AI33" i="6" s="1"/>
  <c r="AJ33" i="6" s="1"/>
  <c r="AD33" i="6"/>
  <c r="AH36" i="6"/>
  <c r="AI36" i="6" s="1"/>
  <c r="AJ36" i="6" s="1"/>
  <c r="AD36" i="6"/>
  <c r="AH38" i="6"/>
  <c r="AI38" i="6" s="1"/>
  <c r="AJ38" i="6" s="1"/>
  <c r="AD38" i="6"/>
  <c r="AH12" i="5"/>
  <c r="AI12" i="5" s="1"/>
  <c r="AJ12" i="5" s="1"/>
  <c r="AD12" i="5"/>
  <c r="AH20" i="5"/>
  <c r="AI20" i="5" s="1"/>
  <c r="AJ20" i="5" s="1"/>
  <c r="AH22" i="4"/>
  <c r="AI22" i="4" s="1"/>
  <c r="AJ22" i="4" s="1"/>
  <c r="AD22" i="4"/>
  <c r="AH14" i="5" l="1"/>
  <c r="AI14" i="5" s="1"/>
  <c r="AJ14" i="5" s="1"/>
  <c r="AD14" i="5"/>
  <c r="AH52" i="7"/>
  <c r="AI52" i="7" s="1"/>
  <c r="AJ52" i="7" s="1"/>
  <c r="AH27" i="6"/>
  <c r="AI27" i="6" s="1"/>
  <c r="AJ27" i="6" s="1"/>
</calcChain>
</file>

<file path=xl/comments1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к52-000027658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к52-000027659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к52-000027661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
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к52-000027663
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к52-000000456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к52-0000489-1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к52-000000170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к52-000000499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к52-000000457
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к52-000000458
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к52-000000459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к52-0000460-1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к52-0000461-1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к52-000000462</t>
        </r>
      </text>
    </comment>
    <comment ref="B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к52--0000463-1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к52-000354
</t>
        </r>
      </text>
    </comment>
    <comment ref="B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к52-0000465-1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к52-000000910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к52-000000834</t>
        </r>
      </text>
    </comment>
    <comment ref="B1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52-000000835</t>
        </r>
      </text>
    </comment>
    <comment ref="B1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к52-000000163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к52-0058165-1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к52-000014754</t>
        </r>
      </text>
    </comment>
    <comment ref="B3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к52-000014754</t>
        </r>
      </text>
    </comment>
    <comment ref="B4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к52-000014754</t>
        </r>
      </text>
    </comment>
    <comment ref="B4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к52-000014754</t>
        </r>
      </text>
    </comment>
    <comment ref="B5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к52-000014754</t>
        </r>
      </text>
    </comment>
    <comment ref="B7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к52-000014754</t>
        </r>
      </text>
    </comment>
    <comment ref="B9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к52-000000267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5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к52-000004006</t>
        </r>
      </text>
    </comment>
    <comment ref="B6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к52-000014854</t>
        </r>
      </text>
    </comment>
    <comment ref="B7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к52-000014854</t>
        </r>
      </text>
    </comment>
    <comment ref="B7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к52-000014854</t>
        </r>
      </text>
    </comment>
    <comment ref="B15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к52-000014854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к52-000026810</t>
        </r>
      </text>
    </comment>
    <comment ref="B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к52-000026815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к52-000000336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к52-000026816</t>
        </r>
      </text>
    </comment>
    <comment ref="B4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к52-000000361</t>
        </r>
      </text>
    </comment>
    <comment ref="B4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к52-000014906</t>
        </r>
      </text>
    </comment>
    <comment ref="B7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к52-0000828-1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к52-000014951</t>
        </r>
      </text>
    </comment>
    <comment ref="B4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к52-000014951
</t>
        </r>
      </text>
    </comment>
    <comment ref="B7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к52-000014951</t>
        </r>
      </text>
    </comment>
    <comment ref="B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к52-000014951
</t>
        </r>
      </text>
    </comment>
    <comment ref="B1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к52-000026913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К52-000003558
</t>
        </r>
      </text>
    </comment>
    <comment ref="B3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к52-000026116
</t>
        </r>
      </text>
    </comment>
    <comment ref="B7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к52-000014557
</t>
        </r>
      </text>
    </comment>
    <comment ref="B15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к52-000014555</t>
        </r>
      </text>
    </comment>
    <comment ref="B17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к52-000014554
</t>
        </r>
      </text>
    </comment>
    <comment ref="B27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к52-000026105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к52-000000345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к52-000000345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к52-000000803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к52-0000809-1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к52-000000187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к52-000000200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к52-000000804</t>
        </r>
      </text>
    </comment>
    <comment ref="B7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к52-0000805-1</t>
        </r>
      </text>
    </comment>
    <comment ref="B7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к52-0000697-2</t>
        </r>
      </text>
    </comment>
    <comment ref="B8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к52-0000807-1</t>
        </r>
      </text>
    </comment>
    <comment ref="B9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к52-0000810-2</t>
        </r>
      </text>
    </comment>
    <comment ref="B10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к52-000001103</t>
        </r>
      </text>
    </comment>
  </commentList>
</comments>
</file>

<file path=xl/sharedStrings.xml><?xml version="1.0" encoding="utf-8"?>
<sst xmlns="http://schemas.openxmlformats.org/spreadsheetml/2006/main" count="1868" uniqueCount="937">
  <si>
    <t>№ п/п</t>
  </si>
  <si>
    <t>В летнее время</t>
  </si>
  <si>
    <t>В зимнее время</t>
  </si>
  <si>
    <t>А</t>
  </si>
  <si>
    <t>В</t>
  </si>
  <si>
    <t>С</t>
  </si>
  <si>
    <t>Замеры нагрузки по фидерам, I(A)</t>
  </si>
  <si>
    <r>
      <t>Расчёт усреднённой нагрузки по трём фазам,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</si>
  <si>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Расчёт усреднённой нагрузки по ТП,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</si>
  <si>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Максимальная нагрузка за год,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</si>
  <si>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Замер напряжения, U(В)</t>
  </si>
  <si>
    <t>диспетчерский номер и наименование ТП</t>
  </si>
  <si>
    <t>диспетчерское наименование фидера</t>
  </si>
  <si>
    <t>мощность установленных трансформаторов, кВА</t>
  </si>
  <si>
    <t>ТМ-630</t>
  </si>
  <si>
    <t>Название энергоузла: Соболевский ЭУ</t>
  </si>
  <si>
    <t>ТП-3</t>
  </si>
  <si>
    <t>Муз.школа</t>
  </si>
  <si>
    <t>ТМ-160</t>
  </si>
  <si>
    <t>ул. Советская</t>
  </si>
  <si>
    <t>ТП-4</t>
  </si>
  <si>
    <t>ТМ-250</t>
  </si>
  <si>
    <t>Связь</t>
  </si>
  <si>
    <t>Пекарня</t>
  </si>
  <si>
    <t>Строительная-Комсоиольская</t>
  </si>
  <si>
    <t>ПО Соболевское</t>
  </si>
  <si>
    <t>Комсомольская</t>
  </si>
  <si>
    <t>ЦРБ</t>
  </si>
  <si>
    <t>ТП-5</t>
  </si>
  <si>
    <t>ТМ-315</t>
  </si>
  <si>
    <t>Старая школа</t>
  </si>
  <si>
    <t>Новая школа</t>
  </si>
  <si>
    <t>пер.Больничный</t>
  </si>
  <si>
    <t>Пож.депо</t>
  </si>
  <si>
    <t>ул.Советская</t>
  </si>
  <si>
    <t>Аптека</t>
  </si>
  <si>
    <t>ТП-6</t>
  </si>
  <si>
    <t>ул.Погоды</t>
  </si>
  <si>
    <t>ул.Заречная 6А-8А</t>
  </si>
  <si>
    <t>ул.Заречная 2А-2Г</t>
  </si>
  <si>
    <t>ул.Заречная 6-8</t>
  </si>
  <si>
    <t>Дет.сад</t>
  </si>
  <si>
    <t>ТП-7</t>
  </si>
  <si>
    <t>РСУ</t>
  </si>
  <si>
    <t>ул.Комсомольская</t>
  </si>
  <si>
    <t>пер.Совхозный</t>
  </si>
  <si>
    <t>ТП-8</t>
  </si>
  <si>
    <t>Комсомольская 64-64Е</t>
  </si>
  <si>
    <t>Котельная</t>
  </si>
  <si>
    <t>ТП-9</t>
  </si>
  <si>
    <t>Метео</t>
  </si>
  <si>
    <t>Технический учет</t>
  </si>
  <si>
    <t>ТП-12</t>
  </si>
  <si>
    <t>ул.Энергетиков,1А</t>
  </si>
  <si>
    <t>Ул.Энергетиков</t>
  </si>
  <si>
    <t>Рахимов</t>
  </si>
  <si>
    <t>ТП-13</t>
  </si>
  <si>
    <t>ул.Пионерская,9</t>
  </si>
  <si>
    <t>ул.Пионерская</t>
  </si>
  <si>
    <t>ТП-14</t>
  </si>
  <si>
    <t>ТП-16</t>
  </si>
  <si>
    <t>ул.Советская,3,5,6,7</t>
  </si>
  <si>
    <t>ул.Советская,16А</t>
  </si>
  <si>
    <t>Отоп. Модуль</t>
  </si>
  <si>
    <t>ТП-17</t>
  </si>
  <si>
    <t>Администрация</t>
  </si>
  <si>
    <t>ул.Набережная</t>
  </si>
  <si>
    <t>ТП-18</t>
  </si>
  <si>
    <t>Полиция</t>
  </si>
  <si>
    <t>ул.Ключевая,пер.Центральный</t>
  </si>
  <si>
    <t>ТП-19</t>
  </si>
  <si>
    <t>ул.Ключевая</t>
  </si>
  <si>
    <t>ТП-20</t>
  </si>
  <si>
    <t>Оськин</t>
  </si>
  <si>
    <t>ООО "Запад"</t>
  </si>
  <si>
    <t>ул.Совхозная</t>
  </si>
  <si>
    <t>ООО "СТК"</t>
  </si>
  <si>
    <t>ТП-40</t>
  </si>
  <si>
    <t>Пождепо</t>
  </si>
  <si>
    <t>Фидер №2</t>
  </si>
  <si>
    <t>Фидер №3</t>
  </si>
  <si>
    <t>Фидер №4</t>
  </si>
  <si>
    <t>ул.Речная</t>
  </si>
  <si>
    <t>ул.Октябрьская</t>
  </si>
  <si>
    <t>Школа</t>
  </si>
  <si>
    <t>Кот ельная</t>
  </si>
  <si>
    <t>Фидер №1</t>
  </si>
  <si>
    <t>ТМ-400</t>
  </si>
  <si>
    <t>ул.Советская 1-9</t>
  </si>
  <si>
    <t>МТС</t>
  </si>
  <si>
    <t xml:space="preserve">Фидер №2 </t>
  </si>
  <si>
    <t>Контора КО</t>
  </si>
  <si>
    <t>Расчёт усреднённой нагрузки по ТП, Рср(кВт)</t>
  </si>
  <si>
    <t>Максимальная нагрузка за год, Рср(кВт)</t>
  </si>
  <si>
    <t>ДЭС-17</t>
  </si>
  <si>
    <t>ТП-2</t>
  </si>
  <si>
    <t>Школьный городок</t>
  </si>
  <si>
    <t>Гараж</t>
  </si>
  <si>
    <t>Школьная котельная</t>
  </si>
  <si>
    <t>Рота</t>
  </si>
  <si>
    <t>Музей</t>
  </si>
  <si>
    <t>Школа новая</t>
  </si>
  <si>
    <t>РП-4</t>
  </si>
  <si>
    <t>Волокитиных 6 А</t>
  </si>
  <si>
    <t>Гагарина 5</t>
  </si>
  <si>
    <t>ДЭС-17 отходящие 0,4 кВ</t>
  </si>
  <si>
    <t>ТП-1</t>
  </si>
  <si>
    <t>Верх 1</t>
  </si>
  <si>
    <t>Верх 2</t>
  </si>
  <si>
    <t>Телерадио</t>
  </si>
  <si>
    <t>Центральная котельная</t>
  </si>
  <si>
    <t>ГМС</t>
  </si>
  <si>
    <t>ТВ</t>
  </si>
  <si>
    <t>Нижний</t>
  </si>
  <si>
    <t>ДЭС-19</t>
  </si>
  <si>
    <t>2 а</t>
  </si>
  <si>
    <t>Магазины</t>
  </si>
  <si>
    <t>Аэропорт</t>
  </si>
  <si>
    <t>ДЭС-4</t>
  </si>
  <si>
    <t>а/с Камчатка</t>
  </si>
  <si>
    <t>Дома</t>
  </si>
  <si>
    <t>Больница</t>
  </si>
  <si>
    <t>Детский сад</t>
  </si>
  <si>
    <t>м/р Тусм</t>
  </si>
  <si>
    <t>артель Старателей</t>
  </si>
  <si>
    <t>Скважина ДЭС-4</t>
  </si>
  <si>
    <t>ТП-10</t>
  </si>
  <si>
    <t>Название энергоузла:Манилы ДЭС-4</t>
  </si>
  <si>
    <t>ТМ-100</t>
  </si>
  <si>
    <t xml:space="preserve">ТП-7 </t>
  </si>
  <si>
    <t>Название энергоузла: ДЭС-9</t>
  </si>
  <si>
    <t>Музшкола</t>
  </si>
  <si>
    <t>Поликлинника</t>
  </si>
  <si>
    <t>ДШИ</t>
  </si>
  <si>
    <t>Казначейство</t>
  </si>
  <si>
    <t>Суд</t>
  </si>
  <si>
    <t>Прокуратура</t>
  </si>
  <si>
    <t>Зимний водозабор</t>
  </si>
  <si>
    <t>Центр занятости</t>
  </si>
  <si>
    <t>Спортзал</t>
  </si>
  <si>
    <t>Ленина</t>
  </si>
  <si>
    <t>КТПН-4</t>
  </si>
  <si>
    <t>КТПН-5</t>
  </si>
  <si>
    <t>Детсад</t>
  </si>
  <si>
    <t>Птичник</t>
  </si>
  <si>
    <t>Баня</t>
  </si>
  <si>
    <t>Хранилище</t>
  </si>
  <si>
    <t>КТПН-6</t>
  </si>
  <si>
    <t xml:space="preserve">КТПН-7 </t>
  </si>
  <si>
    <t>Райисполком</t>
  </si>
  <si>
    <t>РЯЖ летний водозабор</t>
  </si>
  <si>
    <t>КТПН-5 А</t>
  </si>
  <si>
    <t>Отходящих фидеров нет</t>
  </si>
  <si>
    <t>Ленина 13</t>
  </si>
  <si>
    <t>Ул. Освещение</t>
  </si>
  <si>
    <t>Ул. Ленина</t>
  </si>
  <si>
    <t>Церковь</t>
  </si>
  <si>
    <t>Чубарова 12, 14</t>
  </si>
  <si>
    <t>Обухова</t>
  </si>
  <si>
    <t>д/с «Рябинка»</t>
  </si>
  <si>
    <t>Пролетарская 10</t>
  </si>
  <si>
    <t>Пролетарская 12</t>
  </si>
  <si>
    <t>д/с «Рябинка» (резерв)</t>
  </si>
  <si>
    <t>Туб. Блок Б ввод №1</t>
  </si>
  <si>
    <t>Туб. Блок Б ввод №2</t>
  </si>
  <si>
    <t>Туб. Блок А ввод №1</t>
  </si>
  <si>
    <t>Туб. Блок А ввод №2</t>
  </si>
  <si>
    <t>Интернат Ввод 1</t>
  </si>
  <si>
    <t>Школа ввод №1</t>
  </si>
  <si>
    <t>Школа ввод №2</t>
  </si>
  <si>
    <t>Интернат Ввод 2</t>
  </si>
  <si>
    <t>Дальсвязь</t>
  </si>
  <si>
    <t>Эл котел ввод 1</t>
  </si>
  <si>
    <t>Эл котел ввод 2</t>
  </si>
  <si>
    <t>Ул. 50 лет КК дом 4,6</t>
  </si>
  <si>
    <t>ул. Обухова</t>
  </si>
  <si>
    <t>Маг. ЮНИ</t>
  </si>
  <si>
    <t>новый дом 50 лет КК</t>
  </si>
  <si>
    <t>МЖКХ</t>
  </si>
  <si>
    <t>Библиотека</t>
  </si>
  <si>
    <t>Торговый дом</t>
  </si>
  <si>
    <t>ЖБИ</t>
  </si>
  <si>
    <t>Аэронавигация</t>
  </si>
  <si>
    <t xml:space="preserve">Казна </t>
  </si>
  <si>
    <t>ГОССТАТ</t>
  </si>
  <si>
    <t>Кинотеатр</t>
  </si>
  <si>
    <t>Гиля 6</t>
  </si>
  <si>
    <t>Гиля 4</t>
  </si>
  <si>
    <t>Ленина 23</t>
  </si>
  <si>
    <t>След. комитет</t>
  </si>
  <si>
    <t>Детская площадка</t>
  </si>
  <si>
    <t>Космонавтов</t>
  </si>
  <si>
    <t>Химчистка</t>
  </si>
  <si>
    <t>Беккерева</t>
  </si>
  <si>
    <t>Пилорама</t>
  </si>
  <si>
    <t>Совхоз</t>
  </si>
  <si>
    <t>ТСО "Дархита"</t>
  </si>
  <si>
    <t>АЗС</t>
  </si>
  <si>
    <t>ИП САЛЫНСКИЙ</t>
  </si>
  <si>
    <t>КАФЕ</t>
  </si>
  <si>
    <t>ДАЧИ</t>
  </si>
  <si>
    <t>уч. Корпус</t>
  </si>
  <si>
    <t>Налоговая</t>
  </si>
  <si>
    <t>Старый ДОМ</t>
  </si>
  <si>
    <t>ДОМ Радио</t>
  </si>
  <si>
    <t>Пенсионный Фонд</t>
  </si>
  <si>
    <t>ЧУБАРОВА 8</t>
  </si>
  <si>
    <t>Дисп. №1 Водоканал</t>
  </si>
  <si>
    <t>Дисп. №2 Водоканал</t>
  </si>
  <si>
    <t>СЕЙСМОСТАНЦИЯ</t>
  </si>
  <si>
    <t>Орбита</t>
  </si>
  <si>
    <t>Передвижная энергетика</t>
  </si>
  <si>
    <t>Котельная-2</t>
  </si>
  <si>
    <t>Дорожный участок</t>
  </si>
  <si>
    <t>Гараж пенсион. Фонда</t>
  </si>
  <si>
    <t>Д/С Солнышко</t>
  </si>
  <si>
    <t>Муз. Школа</t>
  </si>
  <si>
    <t>Ул. Советская</t>
  </si>
  <si>
    <t>АДМ окр. Резерв</t>
  </si>
  <si>
    <t>Билайн</t>
  </si>
  <si>
    <t>Гостиница</t>
  </si>
  <si>
    <t>Ресторан  резерв</t>
  </si>
  <si>
    <t>РКЦ</t>
  </si>
  <si>
    <t>Теплицы</t>
  </si>
  <si>
    <t>Насосы</t>
  </si>
  <si>
    <t>Очистные №1</t>
  </si>
  <si>
    <t>Очистные №2</t>
  </si>
  <si>
    <t>Госпромхоз</t>
  </si>
  <si>
    <t>Поротова 35</t>
  </si>
  <si>
    <t>ГИЛЯ 14</t>
  </si>
  <si>
    <t>ГИЛЯ 16</t>
  </si>
  <si>
    <t>ГИЛЯ 18</t>
  </si>
  <si>
    <t>ГИЛЯ 20</t>
  </si>
  <si>
    <t>ЧУБАРОВА 16.18.20,ПОРОТОВА 33</t>
  </si>
  <si>
    <t>и.п.Нестерова</t>
  </si>
  <si>
    <t>Надежда маг.</t>
  </si>
  <si>
    <t>Застава</t>
  </si>
  <si>
    <t>Сторожка</t>
  </si>
  <si>
    <t>КЧП</t>
  </si>
  <si>
    <t>Садко</t>
  </si>
  <si>
    <t>ИП "Прудников"</t>
  </si>
  <si>
    <t>ФСБ</t>
  </si>
  <si>
    <t>Инфекция №1</t>
  </si>
  <si>
    <t>Инфекция №2</t>
  </si>
  <si>
    <t>Стационар №1</t>
  </si>
  <si>
    <t>Стационар №2</t>
  </si>
  <si>
    <t>Поссовет</t>
  </si>
  <si>
    <t xml:space="preserve">Чубарова 1 </t>
  </si>
  <si>
    <t>Название энергоузла: Палана ДЭС-10</t>
  </si>
  <si>
    <t>400.400</t>
  </si>
  <si>
    <t>КТПН 2</t>
  </si>
  <si>
    <t>КТПН-7</t>
  </si>
  <si>
    <t>КТПН-9</t>
  </si>
  <si>
    <t>ТП-11</t>
  </si>
  <si>
    <t>ТП-15</t>
  </si>
  <si>
    <t>ТП-21</t>
  </si>
  <si>
    <t>ТП-22</t>
  </si>
  <si>
    <t>ТП-23</t>
  </si>
  <si>
    <t>ТП-24</t>
  </si>
  <si>
    <t>ТП-26</t>
  </si>
  <si>
    <t>ТП-27</t>
  </si>
  <si>
    <t>СРБ</t>
  </si>
  <si>
    <t>СРМ</t>
  </si>
  <si>
    <t>Дачные постройки</t>
  </si>
  <si>
    <t>РКЗ</t>
  </si>
  <si>
    <t>ДРСУ</t>
  </si>
  <si>
    <t>Автомойка</t>
  </si>
  <si>
    <t>Военкомат</t>
  </si>
  <si>
    <t>Школа № 3</t>
  </si>
  <si>
    <t>Д/с Ромашка</t>
  </si>
  <si>
    <t>Универмаг</t>
  </si>
  <si>
    <t>М-н  Валентина</t>
  </si>
  <si>
    <t>Калинина 4</t>
  </si>
  <si>
    <t>М-н Авто</t>
  </si>
  <si>
    <t>Ленина 16</t>
  </si>
  <si>
    <t>Лесная ГСМ</t>
  </si>
  <si>
    <t>ИП Попов</t>
  </si>
  <si>
    <t>Частные дома</t>
  </si>
  <si>
    <t>Лазо</t>
  </si>
  <si>
    <t>КНС</t>
  </si>
  <si>
    <t>Бойлер</t>
  </si>
  <si>
    <t>Бодрова 3</t>
  </si>
  <si>
    <t>АТС</t>
  </si>
  <si>
    <t>Горького</t>
  </si>
  <si>
    <t>Бодрова 22-30</t>
  </si>
  <si>
    <t>Спорт.зал</t>
  </si>
  <si>
    <t>Горького-Бодрова</t>
  </si>
  <si>
    <t>Ленина-Бодрова</t>
  </si>
  <si>
    <t>Ленина 62-70</t>
  </si>
  <si>
    <t>Ленина 72-80</t>
  </si>
  <si>
    <t>АТП</t>
  </si>
  <si>
    <t>Поселок</t>
  </si>
  <si>
    <t>ПУ-13</t>
  </si>
  <si>
    <t>Рыб.инспекция</t>
  </si>
  <si>
    <t>Ленина 103-109</t>
  </si>
  <si>
    <t>Крашенинникова</t>
  </si>
  <si>
    <t>Гараж Попова</t>
  </si>
  <si>
    <t>ТМ-40</t>
  </si>
  <si>
    <t>ИП Смердов</t>
  </si>
  <si>
    <t>Пож. Часть</t>
  </si>
  <si>
    <t>Холодильник</t>
  </si>
  <si>
    <t>Лесная</t>
  </si>
  <si>
    <t>ТВХ</t>
  </si>
  <si>
    <t>Строительная</t>
  </si>
  <si>
    <t>ТП-28</t>
  </si>
  <si>
    <t>Д/д Росинка 1</t>
  </si>
  <si>
    <t>Д/д Росинка 2</t>
  </si>
  <si>
    <t>Лазо 2А</t>
  </si>
  <si>
    <t>Лазо 14-16</t>
  </si>
  <si>
    <t>Водонасосная</t>
  </si>
  <si>
    <t>Дом 1</t>
  </si>
  <si>
    <t>Дом 2</t>
  </si>
  <si>
    <t>Дом 3</t>
  </si>
  <si>
    <t>Дом 5</t>
  </si>
  <si>
    <t>Дом 6-7</t>
  </si>
  <si>
    <t>Очистные</t>
  </si>
  <si>
    <t>Стройка д 4</t>
  </si>
  <si>
    <t>М-н "У Ромы"</t>
  </si>
  <si>
    <t>М-н "Ваш дом"</t>
  </si>
  <si>
    <t>ТП-33</t>
  </si>
  <si>
    <t>ДОЦ</t>
  </si>
  <si>
    <t>Гранит</t>
  </si>
  <si>
    <t>Восток-рыба</t>
  </si>
  <si>
    <t>Клуб</t>
  </si>
  <si>
    <t>Юбилейная четная</t>
  </si>
  <si>
    <t>Юбилейная нечетная</t>
  </si>
  <si>
    <t>Дом 8</t>
  </si>
  <si>
    <t>Дом 9</t>
  </si>
  <si>
    <t>Дом 10</t>
  </si>
  <si>
    <t>Дом 13</t>
  </si>
  <si>
    <t xml:space="preserve">Дом 14 </t>
  </si>
  <si>
    <t>Дом 15-16</t>
  </si>
  <si>
    <t>Школа 2 ввод 1</t>
  </si>
  <si>
    <t>Школа 2 ввод 2</t>
  </si>
  <si>
    <t>Дом 19</t>
  </si>
  <si>
    <t>Дом 24 (админ.)</t>
  </si>
  <si>
    <t>Дом 25</t>
  </si>
  <si>
    <t>Аэрофлотская 1</t>
  </si>
  <si>
    <t>Погранзастава</t>
  </si>
  <si>
    <t>Дом 11-1</t>
  </si>
  <si>
    <t>Дом 11-2</t>
  </si>
  <si>
    <t>Дом 12-1</t>
  </si>
  <si>
    <t>Дом 12-2</t>
  </si>
  <si>
    <t>Дом 17</t>
  </si>
  <si>
    <t>Дом 18</t>
  </si>
  <si>
    <t>Дом 20</t>
  </si>
  <si>
    <t>Дом 27</t>
  </si>
  <si>
    <t>Дом 28</t>
  </si>
  <si>
    <t>д/с Снежинка-1</t>
  </si>
  <si>
    <t>д/с Снежинка-2</t>
  </si>
  <si>
    <t>м-н Холкам, Банк</t>
  </si>
  <si>
    <t>Нар. освещение</t>
  </si>
  <si>
    <t>Котельная № 4</t>
  </si>
  <si>
    <t>Мегафон</t>
  </si>
  <si>
    <t>ТП-58</t>
  </si>
  <si>
    <t>Вист</t>
  </si>
  <si>
    <t>ГСМ УК РЭС</t>
  </si>
  <si>
    <t>ГСМ ТВХ</t>
  </si>
  <si>
    <t>Ростелеком</t>
  </si>
  <si>
    <t>Почта</t>
  </si>
  <si>
    <t>Телевидение</t>
  </si>
  <si>
    <t>Эл. бойлер</t>
  </si>
  <si>
    <t>Водонасосная № 1</t>
  </si>
  <si>
    <t>Склад ГСМ в/ч 25522</t>
  </si>
  <si>
    <t>Склад ГСМ  о. Чаячий</t>
  </si>
  <si>
    <t>Советская 2а-2б</t>
  </si>
  <si>
    <t>ЦКиД ввод № 1</t>
  </si>
  <si>
    <t>ЦКиД ввод № 2</t>
  </si>
  <si>
    <t>ЦРБ ввод № 1</t>
  </si>
  <si>
    <t>ЦРБ ввод № 2</t>
  </si>
  <si>
    <t>Стройка погран.</t>
  </si>
  <si>
    <t>РОВД</t>
  </si>
  <si>
    <t>Котельная № 10 ЦРБ</t>
  </si>
  <si>
    <t>Стройка домов</t>
  </si>
  <si>
    <t>Советская 2 ввод 1</t>
  </si>
  <si>
    <t>Советская 2 ввод 2</t>
  </si>
  <si>
    <t>Теплоучасток</t>
  </si>
  <si>
    <t>Котельная ЦРБ</t>
  </si>
  <si>
    <t>ТП-67</t>
  </si>
  <si>
    <t xml:space="preserve">ООО "Дельта Фиш" </t>
  </si>
  <si>
    <t>ТП-68</t>
  </si>
  <si>
    <t>ООО "Восток-рыба"</t>
  </si>
  <si>
    <t>ТП-69</t>
  </si>
  <si>
    <t>ТМ-1000</t>
  </si>
  <si>
    <t>ООО "Соболь"</t>
  </si>
  <si>
    <t>ТП-70</t>
  </si>
  <si>
    <t>ПРУ</t>
  </si>
  <si>
    <t>ТП-71</t>
  </si>
  <si>
    <t>ООО "Ничира"</t>
  </si>
  <si>
    <t>Склад ГСМ  ООО "Запад-Восток сервис"</t>
  </si>
  <si>
    <t>ТП-2 А</t>
  </si>
  <si>
    <t>ТМ-300 в работе    ТМ-300 в резерве</t>
  </si>
  <si>
    <t>ТМ-630 ТМ-400</t>
  </si>
  <si>
    <t>ТМ-1000 ТМ-1000</t>
  </si>
  <si>
    <t>ТМ-320</t>
  </si>
  <si>
    <t>2-Госбанк</t>
  </si>
  <si>
    <t>4-Милиция</t>
  </si>
  <si>
    <t>7-Вулканостанция</t>
  </si>
  <si>
    <t>8-Шашлычная</t>
  </si>
  <si>
    <t>1- ул.Майская</t>
  </si>
  <si>
    <t>2-Дрожный участок</t>
  </si>
  <si>
    <t>3-ул.Кирова</t>
  </si>
  <si>
    <t>без нагрузки</t>
  </si>
  <si>
    <t>4- мжд ул.Красноармейская 2</t>
  </si>
  <si>
    <t>6-детский сад Елочка</t>
  </si>
  <si>
    <t>8-ул.Школьная</t>
  </si>
  <si>
    <t>1-магазин Аурум</t>
  </si>
  <si>
    <t>2-Бойлерная</t>
  </si>
  <si>
    <t>3-ул.Северная</t>
  </si>
  <si>
    <t>4-ул.Чкалова</t>
  </si>
  <si>
    <t>5-Школа</t>
  </si>
  <si>
    <t>1- Насосная ввод№1</t>
  </si>
  <si>
    <t>КТПН-8</t>
  </si>
  <si>
    <t>2-Насосная ввод№2</t>
  </si>
  <si>
    <t>3-магазин Долина</t>
  </si>
  <si>
    <t>4-гараж</t>
  </si>
  <si>
    <t>1- ул.Колхозная 81,83</t>
  </si>
  <si>
    <t>2-ул.Стахановская</t>
  </si>
  <si>
    <t>10-ул.Кирова, Набережная</t>
  </si>
  <si>
    <t>12-уличное освещение</t>
  </si>
  <si>
    <t>15-ул.Кабакова</t>
  </si>
  <si>
    <t>1-ИП. Ханзутин</t>
  </si>
  <si>
    <t>2-Пищекомбинат</t>
  </si>
  <si>
    <t>МТП-10</t>
  </si>
  <si>
    <t>3-ул.Колхозная</t>
  </si>
  <si>
    <t>4-Котельная №6</t>
  </si>
  <si>
    <t>5-ЗГМО</t>
  </si>
  <si>
    <t>3-Котельная №11</t>
  </si>
  <si>
    <t>4-Агрофирма авто РММ</t>
  </si>
  <si>
    <t>ТМ-180</t>
  </si>
  <si>
    <t>8-Склад,контора</t>
  </si>
  <si>
    <t>11-Скважина</t>
  </si>
  <si>
    <t>12-Коммунэнерго РММ</t>
  </si>
  <si>
    <t>КТПН-12</t>
  </si>
  <si>
    <t>4-ул.Кабакова</t>
  </si>
  <si>
    <t>1-Котельная №8, АБЗ</t>
  </si>
  <si>
    <t>КТПН-13</t>
  </si>
  <si>
    <t>2-мжд ул.Школьная 32А</t>
  </si>
  <si>
    <t>3-мжд ул.Школьная 34</t>
  </si>
  <si>
    <t>5-дачный участок</t>
  </si>
  <si>
    <t>6- уличное освещение</t>
  </si>
  <si>
    <t>1-ул.Советская</t>
  </si>
  <si>
    <t>КТПН-15</t>
  </si>
  <si>
    <t>2-ул.Октябрьская</t>
  </si>
  <si>
    <t>3-ул.Кирова,Советская</t>
  </si>
  <si>
    <t>4-уличное освещение</t>
  </si>
  <si>
    <t>1-Школа</t>
  </si>
  <si>
    <t>МТП-16</t>
  </si>
  <si>
    <t xml:space="preserve">2-Поселок </t>
  </si>
  <si>
    <t>3-Котельная</t>
  </si>
  <si>
    <t>1-ул.Свободная</t>
  </si>
  <si>
    <t>2-БиЛайн</t>
  </si>
  <si>
    <t>4-ул.Школьная, Сибирская, Восточная</t>
  </si>
  <si>
    <t>5-МТС</t>
  </si>
  <si>
    <t>6-ул.Строительная</t>
  </si>
  <si>
    <t>8-ул.Красноармейская</t>
  </si>
  <si>
    <t>9-ул.Стадионная</t>
  </si>
  <si>
    <t>10-Мегафон</t>
  </si>
  <si>
    <t>11-Ростелеком</t>
  </si>
  <si>
    <t>МТП-18</t>
  </si>
  <si>
    <t>1-МРЛ</t>
  </si>
  <si>
    <t>демонтирована</t>
  </si>
  <si>
    <t>КТПН-19</t>
  </si>
  <si>
    <t>1-Мостоотряд</t>
  </si>
  <si>
    <t>ТП-25</t>
  </si>
  <si>
    <t>2-АЗС</t>
  </si>
  <si>
    <t>ТП-29</t>
  </si>
  <si>
    <t>3-мжд ул.Пионерская 10</t>
  </si>
  <si>
    <t>4-Прокуратура</t>
  </si>
  <si>
    <t>7-мжд ул.Пионерская 9</t>
  </si>
  <si>
    <t>9-Бойлерная</t>
  </si>
  <si>
    <t>1-ул.Солнечная</t>
  </si>
  <si>
    <t>МТП-32</t>
  </si>
  <si>
    <t>2-Водозабор</t>
  </si>
  <si>
    <t>3-ул.Комсомольская</t>
  </si>
  <si>
    <t>1-ул.8 Марта</t>
  </si>
  <si>
    <t>ТП-34</t>
  </si>
  <si>
    <t>2-ул.23 партсъезда</t>
  </si>
  <si>
    <t>3-Колосок</t>
  </si>
  <si>
    <t>4-ул.Ключевская</t>
  </si>
  <si>
    <t>ТП-37</t>
  </si>
  <si>
    <t>ТМ-63</t>
  </si>
  <si>
    <t>9-Отделение полиции ввод№2</t>
  </si>
  <si>
    <t>1-освещение автодороги</t>
  </si>
  <si>
    <t>ТП-38</t>
  </si>
  <si>
    <t>2-Котельная №1</t>
  </si>
  <si>
    <t>3-Тепловодхоз контора</t>
  </si>
  <si>
    <t>4-тепловодхоз котельная</t>
  </si>
  <si>
    <t>2-Школа</t>
  </si>
  <si>
    <t>3- Вулканостанция</t>
  </si>
  <si>
    <t>4-Пищеблок ввод№1</t>
  </si>
  <si>
    <t>5-уличное освещение</t>
  </si>
  <si>
    <t>6-ГРЩ больницы ввод№1</t>
  </si>
  <si>
    <t>7-Гостиница</t>
  </si>
  <si>
    <t>10-ГРЩ больницы ввод№2</t>
  </si>
  <si>
    <t>11-ул.Рабочая</t>
  </si>
  <si>
    <t>12-Спортзал</t>
  </si>
  <si>
    <t>13-Пищеблок ввод№2</t>
  </si>
  <si>
    <t>17- мжд ул.Кирова 134,136</t>
  </si>
  <si>
    <t>ТМ-100                        ТМ-400</t>
  </si>
  <si>
    <t>ТМ-250                    ТМ-320</t>
  </si>
  <si>
    <t>ТМ-400 ТМ-400</t>
  </si>
  <si>
    <t>ТМ-400                  ТМ-400</t>
  </si>
  <si>
    <t xml:space="preserve">ТМ-250                  </t>
  </si>
  <si>
    <t>ТМ-180                   ТМ-180</t>
  </si>
  <si>
    <t>ТМ-63                        ТМ-63</t>
  </si>
  <si>
    <t>ТМ-400                       ТМ-400</t>
  </si>
  <si>
    <t>1-Лесная</t>
  </si>
  <si>
    <t>2-Новая</t>
  </si>
  <si>
    <t>3-Зона</t>
  </si>
  <si>
    <t>4-Фортуна</t>
  </si>
  <si>
    <t>Название энергоузла: Атласово ДЭС-14</t>
  </si>
  <si>
    <t>1-ул. Освещение</t>
  </si>
  <si>
    <t>2-ДОП</t>
  </si>
  <si>
    <t>3- охрана Камчатских лесов</t>
  </si>
  <si>
    <t>1- КамМтЛес</t>
  </si>
  <si>
    <t>2-ДРСУ-4</t>
  </si>
  <si>
    <t>1-Свободная</t>
  </si>
  <si>
    <t>2-Ломоносова</t>
  </si>
  <si>
    <t>3-Толстого</t>
  </si>
  <si>
    <t>1-Ленинградская</t>
  </si>
  <si>
    <t>2-Октябрьская</t>
  </si>
  <si>
    <t>3-Рыбкооп</t>
  </si>
  <si>
    <t>4-ул. Освещение</t>
  </si>
  <si>
    <t>1-Московская</t>
  </si>
  <si>
    <t>2-Юбилейная</t>
  </si>
  <si>
    <t>3-Мирная</t>
  </si>
  <si>
    <t>4-Северный</t>
  </si>
  <si>
    <t>ЗРУ-6</t>
  </si>
  <si>
    <t>1-Стадион</t>
  </si>
  <si>
    <t>13-Лазо</t>
  </si>
  <si>
    <t>0,,3</t>
  </si>
  <si>
    <t>Название энергоузла: Лазо</t>
  </si>
  <si>
    <t>1-Клуб</t>
  </si>
  <si>
    <t>2-Водонапорная</t>
  </si>
  <si>
    <t>1-Омская</t>
  </si>
  <si>
    <t>2- Почта</t>
  </si>
  <si>
    <t>Л-1 ЛТУ</t>
  </si>
  <si>
    <t>1- Краснодарская</t>
  </si>
  <si>
    <t>2-ОРТПЦ</t>
  </si>
  <si>
    <t>3- Комсомольская</t>
  </si>
  <si>
    <t>1-Набережная</t>
  </si>
  <si>
    <t>2-Лесхоз</t>
  </si>
  <si>
    <t>3-Школа</t>
  </si>
  <si>
    <t>4-Телевидение</t>
  </si>
  <si>
    <t>4- ул. Освещение</t>
  </si>
  <si>
    <t xml:space="preserve">10/0,4 </t>
  </si>
  <si>
    <t>КТП-1</t>
  </si>
  <si>
    <t>"Этус"</t>
  </si>
  <si>
    <t>"Жилфонд"</t>
  </si>
  <si>
    <t>"ККПиБ"</t>
  </si>
  <si>
    <t>"Военкомат"</t>
  </si>
  <si>
    <t>РК КПСС Связь</t>
  </si>
  <si>
    <t>"Пищекомбинат"</t>
  </si>
  <si>
    <t>"Детсад"</t>
  </si>
  <si>
    <t>"Котельная"</t>
  </si>
  <si>
    <t>"Школа"</t>
  </si>
  <si>
    <t>"Мастерские"</t>
  </si>
  <si>
    <t>"Химчистка"</t>
  </si>
  <si>
    <t>"В\Ч"</t>
  </si>
  <si>
    <t>"Инфекция"</t>
  </si>
  <si>
    <t>"Освещение"</t>
  </si>
  <si>
    <t>"Магазин"</t>
  </si>
  <si>
    <t>"Зеленая"</t>
  </si>
  <si>
    <t>"Шнырев"</t>
  </si>
  <si>
    <t>"АПК Корякский"</t>
  </si>
  <si>
    <t>"Подсобное хозяйство"</t>
  </si>
  <si>
    <t>"Портпункт"</t>
  </si>
  <si>
    <t>"ГСМ"</t>
  </si>
  <si>
    <t>"Елена баржа"</t>
  </si>
  <si>
    <t>"Жуков"</t>
  </si>
  <si>
    <t>"Верютин"</t>
  </si>
  <si>
    <t>"Холодильник"</t>
  </si>
  <si>
    <t>"Типография"</t>
  </si>
  <si>
    <t>"Набережная"</t>
  </si>
  <si>
    <t>"Мастерсие"</t>
  </si>
  <si>
    <t>"РОВД"</t>
  </si>
  <si>
    <t>"Общежитие"</t>
  </si>
  <si>
    <t>"Советская"</t>
  </si>
  <si>
    <t>"Аптека"</t>
  </si>
  <si>
    <t>"Больница"</t>
  </si>
  <si>
    <t>"Ветстанция"</t>
  </si>
  <si>
    <t>"Прокуратура"</t>
  </si>
  <si>
    <t>"Батоев дом"</t>
  </si>
  <si>
    <t>БРУ</t>
  </si>
  <si>
    <t>Общежитие</t>
  </si>
  <si>
    <t xml:space="preserve">Мартынов </t>
  </si>
  <si>
    <t>"РЦТА"</t>
  </si>
  <si>
    <t>"МТС"</t>
  </si>
  <si>
    <t>"Водоканал"</t>
  </si>
  <si>
    <t>"Стрельников ООО Восток"</t>
  </si>
  <si>
    <t>"РЩ ТП Школа ввод2"</t>
  </si>
  <si>
    <t>"Школа прит вент"</t>
  </si>
  <si>
    <t>"Дома"</t>
  </si>
  <si>
    <t>"ВРУ школы ввод1"</t>
  </si>
  <si>
    <t>"Администрация"</t>
  </si>
  <si>
    <t>"ТП Школа ввод1"</t>
  </si>
  <si>
    <t>"Клуб ДК1 выкл"</t>
  </si>
  <si>
    <t>"Столовая"</t>
  </si>
  <si>
    <t>"Баня"</t>
  </si>
  <si>
    <t>"Клуб ДК"</t>
  </si>
  <si>
    <t>"Водозков"</t>
  </si>
  <si>
    <t>"Батоев"</t>
  </si>
  <si>
    <t>"Уличное освещение"</t>
  </si>
  <si>
    <t xml:space="preserve">"Очистные" </t>
  </si>
  <si>
    <t>"Дома 28,29,31"</t>
  </si>
  <si>
    <t>"Хаиленские домики"</t>
  </si>
  <si>
    <t>"Пож депо"</t>
  </si>
  <si>
    <t>"Жилфонд1"</t>
  </si>
  <si>
    <t>"Жилфонд2"</t>
  </si>
  <si>
    <t>"Жилфонд4"</t>
  </si>
  <si>
    <t>"Метеостанция"</t>
  </si>
  <si>
    <t>"Монолит В\Ч"</t>
  </si>
  <si>
    <t>"АБК"</t>
  </si>
  <si>
    <t>"Больница1"</t>
  </si>
  <si>
    <t>"Интернат1"</t>
  </si>
  <si>
    <t>"Интернат2"</t>
  </si>
  <si>
    <t>"Больница2"</t>
  </si>
  <si>
    <t>"Гостиница"</t>
  </si>
  <si>
    <t>Приточная вент школа</t>
  </si>
  <si>
    <t>"Советская-север"</t>
  </si>
  <si>
    <t>"ЦК Котельная"</t>
  </si>
  <si>
    <t>"Буялов"</t>
  </si>
  <si>
    <t>"Северная"</t>
  </si>
  <si>
    <t>"Билайн"</t>
  </si>
  <si>
    <t>"Офис КГД"</t>
  </si>
  <si>
    <t>"Корякрыба"</t>
  </si>
  <si>
    <t>"База"</t>
  </si>
  <si>
    <t>"Гостиница МЭЙ"</t>
  </si>
  <si>
    <t>"АТБ"</t>
  </si>
  <si>
    <t>"КДП"</t>
  </si>
  <si>
    <t>"АРП"</t>
  </si>
  <si>
    <t>"АЭРОПОРТ"</t>
  </si>
  <si>
    <t>Название энергоузла: Тиличики ДЭС-8</t>
  </si>
  <si>
    <t>ТМ-1000               ТМ-1000</t>
  </si>
  <si>
    <t>ТМ-630 ТМ-630</t>
  </si>
  <si>
    <t>КТП-24 База Аметистовой</t>
  </si>
  <si>
    <t>КТП-25 Склад химвеществ Аметистовое</t>
  </si>
  <si>
    <t>КТП-26 Склад ВВ Аметистовое</t>
  </si>
  <si>
    <t>КТПН-27 Объект береговой охраны</t>
  </si>
  <si>
    <t>Название энергоузла: Корф</t>
  </si>
  <si>
    <t>КТП-5</t>
  </si>
  <si>
    <t>КТП-9</t>
  </si>
  <si>
    <t>КТПН-11</t>
  </si>
  <si>
    <t>1- Саратоа</t>
  </si>
  <si>
    <t>2- Комсомольская</t>
  </si>
  <si>
    <t>3-Безымянная</t>
  </si>
  <si>
    <t>4- Саратовская (маг)</t>
  </si>
  <si>
    <t>1- Рама</t>
  </si>
  <si>
    <t>По 6 кВ отключено</t>
  </si>
  <si>
    <t>1-Советская</t>
  </si>
  <si>
    <t>2-Пекарня</t>
  </si>
  <si>
    <t>1-Больница</t>
  </si>
  <si>
    <t>2-Новая(увал)/Октябрь(маг)</t>
  </si>
  <si>
    <t>3-Служебный</t>
  </si>
  <si>
    <t>4-АЗС</t>
  </si>
  <si>
    <t>5-Новая (маг)</t>
  </si>
  <si>
    <t>6-Октябрь(увал)</t>
  </si>
  <si>
    <t>2 эт. (ведом)</t>
  </si>
  <si>
    <t>2-ДРСУ</t>
  </si>
  <si>
    <t>3-Ленинская</t>
  </si>
  <si>
    <t>1- Новая 49-51</t>
  </si>
  <si>
    <t>2-Лесная</t>
  </si>
  <si>
    <t>3-Котельная +Лесхоз</t>
  </si>
  <si>
    <t>1- Белинского</t>
  </si>
  <si>
    <t>2-Островского</t>
  </si>
  <si>
    <t>3- Чехова</t>
  </si>
  <si>
    <t xml:space="preserve">ТМ-160                  </t>
  </si>
  <si>
    <t>1- Советская</t>
  </si>
  <si>
    <t>2- 2Й Рабочий</t>
  </si>
  <si>
    <t>3-Комсомольсепя</t>
  </si>
  <si>
    <t>ТП-Аэропорт</t>
  </si>
  <si>
    <t>ТП-Детский сад</t>
  </si>
  <si>
    <t>ТП-1 Майское</t>
  </si>
  <si>
    <t>1-Зеленая</t>
  </si>
  <si>
    <t>3-Майская</t>
  </si>
  <si>
    <t>2-РЩ-0,4 Набережная</t>
  </si>
  <si>
    <t>РЩ-0,4 Ввод</t>
  </si>
  <si>
    <t>3-Набережная</t>
  </si>
  <si>
    <t>Название энергоузла: Козыревск  ДЭС-16</t>
  </si>
  <si>
    <t>Название энергоузла: Оссора ДЭС-12</t>
  </si>
  <si>
    <t>р/з АСУАС</t>
  </si>
  <si>
    <t>Заводская 24</t>
  </si>
  <si>
    <t>Заводская, рыбкооп</t>
  </si>
  <si>
    <t>Стройцех</t>
  </si>
  <si>
    <t>р/з СВК</t>
  </si>
  <si>
    <t>Флот</t>
  </si>
  <si>
    <t>ТМ-560                  ТМ-630 резерв</t>
  </si>
  <si>
    <t>Уличное освещение</t>
  </si>
  <si>
    <t>Северная котельная</t>
  </si>
  <si>
    <t>Пожарная часть</t>
  </si>
  <si>
    <t>Советская, РОВД</t>
  </si>
  <si>
    <t>Советская, госпрмхоз</t>
  </si>
  <si>
    <t>База СМУ</t>
  </si>
  <si>
    <t>Лукашевского</t>
  </si>
  <si>
    <t>Лукаш-го, мол.кухня</t>
  </si>
  <si>
    <t>Лукашевского 70</t>
  </si>
  <si>
    <t>маг. Восток</t>
  </si>
  <si>
    <t>Советская, ср-я школа</t>
  </si>
  <si>
    <t>Школа-интернат</t>
  </si>
  <si>
    <t>Лукашевского 47</t>
  </si>
  <si>
    <t>Гараж ЖКХ</t>
  </si>
  <si>
    <t>"Котельная" школы</t>
  </si>
  <si>
    <t>Детский сад № 1</t>
  </si>
  <si>
    <t>ОПЦ-2</t>
  </si>
  <si>
    <t>РДК</t>
  </si>
  <si>
    <t>Строительная, Озерная</t>
  </si>
  <si>
    <t>р/з Оссора  ввод-1</t>
  </si>
  <si>
    <t>ОПЦ-1+Советская 74</t>
  </si>
  <si>
    <t>ТМ-250                     ТМ-250 резерв</t>
  </si>
  <si>
    <t>Привод аэропорта</t>
  </si>
  <si>
    <t>Заводская 9, 11</t>
  </si>
  <si>
    <t>Заводская, Советская</t>
  </si>
  <si>
    <t>Советская 100</t>
  </si>
  <si>
    <t>Госбанк</t>
  </si>
  <si>
    <t>Лукашевского 59</t>
  </si>
  <si>
    <t>Лук-го 55, типография</t>
  </si>
  <si>
    <t>Советская 90, 88</t>
  </si>
  <si>
    <t>Лукашевского 57</t>
  </si>
  <si>
    <t>ТМ-250                  ТМ-160 резерв</t>
  </si>
  <si>
    <t>Рыбцех КАМА</t>
  </si>
  <si>
    <t>ТМ-400                   ТМ-250 резерв</t>
  </si>
  <si>
    <t>Советская</t>
  </si>
  <si>
    <t>Гараж аэропорта</t>
  </si>
  <si>
    <t>Советская 49 А</t>
  </si>
  <si>
    <t>КДП аэропорта</t>
  </si>
  <si>
    <t>Передающий аэропорта</t>
  </si>
  <si>
    <t>Лукашевского 3 -- 13</t>
  </si>
  <si>
    <t>Центральная 14</t>
  </si>
  <si>
    <t>Рыбинспекция</t>
  </si>
  <si>
    <t>Центральная 16 -- 24</t>
  </si>
  <si>
    <t>Почтовый 3</t>
  </si>
  <si>
    <t>Лук-го,Стро-я,Озерная</t>
  </si>
  <si>
    <t>ТМ-160                   ТМ-160 резерв</t>
  </si>
  <si>
    <t>Южная котельная</t>
  </si>
  <si>
    <t>Лукашевского 65А, 69</t>
  </si>
  <si>
    <t>Лукашевского 67</t>
  </si>
  <si>
    <t>Лукашевского 100</t>
  </si>
  <si>
    <t>Радиостанция р/з</t>
  </si>
  <si>
    <t>Лукашевского 71</t>
  </si>
  <si>
    <t>Советская, магазин</t>
  </si>
  <si>
    <t>Лукашевского 69А</t>
  </si>
  <si>
    <t>Южный микрорайон</t>
  </si>
  <si>
    <t>ТМ-320                  ТМ-320 резерв</t>
  </si>
  <si>
    <t>Котельная ГПХ</t>
  </si>
  <si>
    <t>Советская, ГМС</t>
  </si>
  <si>
    <t>Здание РУС</t>
  </si>
  <si>
    <t>Общежитие ООО ДЭК</t>
  </si>
  <si>
    <t>Тубдиспансер</t>
  </si>
  <si>
    <t>Гараж ЦРБ</t>
  </si>
  <si>
    <t>Скважина воды-1</t>
  </si>
  <si>
    <t>Административный</t>
  </si>
  <si>
    <t>Скважина воды-2</t>
  </si>
  <si>
    <t>Очистные сооружения</t>
  </si>
  <si>
    <t>Строительная 43</t>
  </si>
  <si>
    <t>Строительная 45</t>
  </si>
  <si>
    <t>Строительная 47, 49</t>
  </si>
  <si>
    <t>Лукашевского 66</t>
  </si>
  <si>
    <t>Лукашевского 68</t>
  </si>
  <si>
    <t>Строительная 41</t>
  </si>
  <si>
    <t>Строительная 39</t>
  </si>
  <si>
    <t>Всё эл. оборудование</t>
  </si>
  <si>
    <t>ТМ-400                  ТМ-400 резерв</t>
  </si>
  <si>
    <t>маг. Причал</t>
  </si>
  <si>
    <t>р/з Оссора</t>
  </si>
  <si>
    <t>р/з Орочён</t>
  </si>
  <si>
    <t>ТП-30</t>
  </si>
  <si>
    <t>ТМ-250                   ТМ-250 резерв</t>
  </si>
  <si>
    <t>Название энергоузла: Тигиль ДЭС-11</t>
  </si>
  <si>
    <t>Ф№ 1"Толстихина "</t>
  </si>
  <si>
    <t>Ф№ 2"ул.Соболева 1,3 пер.Строит.23,25, "</t>
  </si>
  <si>
    <t>Ф№3 "Д/Сад "</t>
  </si>
  <si>
    <t>Ф№4 "пер.Строительный 27,28,29"</t>
  </si>
  <si>
    <t>Ф№5 "пер.Строительный 26,24,30"</t>
  </si>
  <si>
    <t>Ф№7 "ул.Толстихина 25,23"</t>
  </si>
  <si>
    <t>Ф№1 "ул.Соболева,м-н Гранд"</t>
  </si>
  <si>
    <t>Ф№2 "ул.Соболева 13-27, ПНИ"</t>
  </si>
  <si>
    <t>Ф№3 "ул.Гагарина,ГМС"</t>
  </si>
  <si>
    <t>Ф№4 "Поликлиника"</t>
  </si>
  <si>
    <t>Ф№5 "Котельная №3"</t>
  </si>
  <si>
    <t>Ф№1 "ул.Федотова"</t>
  </si>
  <si>
    <t>Ф№2 ул.Тундровая,Зелёная"</t>
  </si>
  <si>
    <t>Ф№3 "Очистные"</t>
  </si>
  <si>
    <t>Ф№4 "Котельная 4-1"</t>
  </si>
  <si>
    <t>Ф№5 "Котельная 4-2"</t>
  </si>
  <si>
    <t>Ф№7 "Дачи"</t>
  </si>
  <si>
    <t>Ф№1 "ул.Партизанская 44,46ул.Ленинская"</t>
  </si>
  <si>
    <t>Ф№2"Библиотека"</t>
  </si>
  <si>
    <t>Ф№3 "ул.Партизанская 42"</t>
  </si>
  <si>
    <t>Ф№4 "Гараж адм.села"</t>
  </si>
  <si>
    <t xml:space="preserve">ТМ-250                     </t>
  </si>
  <si>
    <t>Ф№1 "РКЦ"</t>
  </si>
  <si>
    <t>Ф№2 "Котельная № 2"</t>
  </si>
  <si>
    <t>Ф№3 "Контора ЖКХ"</t>
  </si>
  <si>
    <t>Ф№4 "Сбербанк"</t>
  </si>
  <si>
    <t>Ф№5 "Админ.р-на,жил.фонд"</t>
  </si>
  <si>
    <t xml:space="preserve">ТМ-400               </t>
  </si>
  <si>
    <t>Ф№1 "УВД,ул.Рябикова"</t>
  </si>
  <si>
    <t>Ф№2 "Пожарная часть"</t>
  </si>
  <si>
    <t>Ф№3 "Котельная №1"</t>
  </si>
  <si>
    <t>Ф№1 "ул.Калининская"</t>
  </si>
  <si>
    <t>Ф№2 "пер.8 Марта"</t>
  </si>
  <si>
    <t>Ф№3 "ул.Нагорная"</t>
  </si>
  <si>
    <t>Ф№1 "ДРСУ"</t>
  </si>
  <si>
    <t>Ф№2 "ул.Калининская"</t>
  </si>
  <si>
    <t>Ф№3 "Угольный"</t>
  </si>
  <si>
    <t>Ф№4 "РСУ"</t>
  </si>
  <si>
    <t>Ф№5 "ГПХ"</t>
  </si>
  <si>
    <t>Ф№1 "Аэропорт"</t>
  </si>
  <si>
    <t>Ф№1 "ДПРМ"</t>
  </si>
  <si>
    <t>Ф№1 "Лесхоз"</t>
  </si>
  <si>
    <t>Ф№2 "АЗС"</t>
  </si>
  <si>
    <t>Ф№1 "Струя 1"</t>
  </si>
  <si>
    <t>Ф№2 "Струя 2"</t>
  </si>
  <si>
    <t>Ф№3 "Освещение"</t>
  </si>
  <si>
    <t>Ф№1 "ул.Геофизиков"</t>
  </si>
  <si>
    <t>Ф№2 "ул.Лесная 2,4"</t>
  </si>
  <si>
    <t>Ф№3 "ул.Лесная 1"</t>
  </si>
  <si>
    <t>Ф№4 "ЦРБ 1"</t>
  </si>
  <si>
    <t>Ф№5 "ЦРБ 2"</t>
  </si>
  <si>
    <t>Ф№6 "Горнолыжка"</t>
  </si>
  <si>
    <t>Ф№1 "Связь"</t>
  </si>
  <si>
    <t xml:space="preserve">ТМ-400                  </t>
  </si>
  <si>
    <t>Ф№1 "Школа"</t>
  </si>
  <si>
    <t>ТМ-630                  ТМ-630 резерв</t>
  </si>
  <si>
    <t>Стадион (демонтирован)</t>
  </si>
  <si>
    <t>Название энергоузла     БСУ Средне-Камчатский  ЭР    с. Эссо   Зимний период - февраль 2017 г.</t>
  </si>
  <si>
    <t>"Тундровая-1"</t>
  </si>
  <si>
    <t>"Совхозная"</t>
  </si>
  <si>
    <t>"Тундровая-2"</t>
  </si>
  <si>
    <t>"Терешковой"</t>
  </si>
  <si>
    <t>"Ленина"</t>
  </si>
  <si>
    <t>"м-н Заря"</t>
  </si>
  <si>
    <t>"Худ.школа"</t>
  </si>
  <si>
    <t>ТМ=250</t>
  </si>
  <si>
    <t>"Насосная"</t>
  </si>
  <si>
    <t>"МОПКХ"</t>
  </si>
  <si>
    <t>"Тепло Земли"</t>
  </si>
  <si>
    <t>"Интернат"</t>
  </si>
  <si>
    <t>"14-ти кв. Дом"</t>
  </si>
  <si>
    <t>"12-ти кв. Дом"</t>
  </si>
  <si>
    <t>"Нагорная"</t>
  </si>
  <si>
    <t>"Детский сад"</t>
  </si>
  <si>
    <t>"База МОПКХ"</t>
  </si>
  <si>
    <t>"БИЛАЙН"</t>
  </si>
  <si>
    <t>"Козлов"</t>
  </si>
  <si>
    <t>"КНС"</t>
  </si>
  <si>
    <t>"Муз.школа"</t>
  </si>
  <si>
    <t>"Горнолыжня база"</t>
  </si>
  <si>
    <t>"Лесная"</t>
  </si>
  <si>
    <t>"Березовая"</t>
  </si>
  <si>
    <t>"ПАРАМУШИР"</t>
  </si>
  <si>
    <t>"Мостовая"</t>
  </si>
  <si>
    <t>"Дом пристарелых"</t>
  </si>
  <si>
    <t>"Молочный цех"</t>
  </si>
  <si>
    <t>"Коровник"</t>
  </si>
  <si>
    <t>"ДРСУ"</t>
  </si>
  <si>
    <t>"Нагорная 50"</t>
  </si>
  <si>
    <t>"Нагорная МЧС"</t>
  </si>
  <si>
    <t>"60-лет СССР"</t>
  </si>
  <si>
    <t>"Южная"</t>
  </si>
  <si>
    <t>"РДК"</t>
  </si>
  <si>
    <t>"Телевидение"</t>
  </si>
  <si>
    <t>"ПЕКАРНЯ"</t>
  </si>
  <si>
    <t>"Гараж"</t>
  </si>
  <si>
    <t>"Солнечный"</t>
  </si>
  <si>
    <t>"12-ти кв. Дома"</t>
  </si>
  <si>
    <t>"пер. Школьный"</t>
  </si>
  <si>
    <t>"Общий"</t>
  </si>
  <si>
    <t>"приют СКАРА"</t>
  </si>
  <si>
    <t>"Пилорама"</t>
  </si>
  <si>
    <t>"ИП Яценко"</t>
  </si>
  <si>
    <t>"Березовая прав."</t>
  </si>
  <si>
    <t>"Березовая лев."</t>
  </si>
  <si>
    <t>"Насосная школы"</t>
  </si>
  <si>
    <t>Резерв мощности по ТП (кВт)</t>
  </si>
  <si>
    <t>Общая мощность ТП, кВт</t>
  </si>
  <si>
    <t>Название энергоузла: Усть-Камчатский ЭУ</t>
  </si>
  <si>
    <t>ТМ-400
ТМ-630 резерв</t>
  </si>
  <si>
    <t>ТМ-400 
ТМ-400 резерв</t>
  </si>
  <si>
    <t>ТМ-400
ТМ-400 резерв</t>
  </si>
  <si>
    <t>ТМ-630
ТМ-630 резерв</t>
  </si>
  <si>
    <t>ТМ-400,400</t>
  </si>
  <si>
    <t>ТМ-100 № 81405</t>
  </si>
  <si>
    <t>ТП-2         К52-000027609</t>
  </si>
  <si>
    <t>ТП-40 Устьевое</t>
  </si>
  <si>
    <t>ТП-41Устьевое</t>
  </si>
  <si>
    <t>ТП-42 Устьевое</t>
  </si>
  <si>
    <t>ТП-42А Устьевое</t>
  </si>
  <si>
    <t>ТМ- 160</t>
  </si>
  <si>
    <t>добавить ТП-5</t>
  </si>
  <si>
    <t>100?</t>
  </si>
  <si>
    <t>ТМ-250,250</t>
  </si>
  <si>
    <t>ТМ-315,315</t>
  </si>
  <si>
    <t>10/0,4</t>
  </si>
  <si>
    <t>ТП-31 10/0,4</t>
  </si>
  <si>
    <t>ТП-32 10/0,4</t>
  </si>
  <si>
    <t>ТП-48 10/0,4</t>
  </si>
  <si>
    <t>ТП-50 10/0,4</t>
  </si>
  <si>
    <t>ТП-55 10/0,4</t>
  </si>
  <si>
    <t>ТП-56 10/0,4</t>
  </si>
  <si>
    <t>ТП-57 10/0,4</t>
  </si>
  <si>
    <t>ТП-59 10/0,4</t>
  </si>
  <si>
    <t>ТП-63 35/0,4</t>
  </si>
  <si>
    <t>ТП-64 35/0,4</t>
  </si>
  <si>
    <t>ТП-65 35/0,4</t>
  </si>
  <si>
    <t>ТП-66 10/0,4</t>
  </si>
  <si>
    <t>ТП-72 35/0,4</t>
  </si>
  <si>
    <t>Добавить замеры по Седанке</t>
  </si>
  <si>
    <t>"Антена"</t>
  </si>
  <si>
    <t>"Радиостанция" Орбита</t>
  </si>
  <si>
    <t>"8 квартирный дом мол 26 "ЖИЛ ФОНД3</t>
  </si>
  <si>
    <t>"Жилфонд 5"</t>
  </si>
  <si>
    <t>ГСМ</t>
  </si>
  <si>
    <t>ИП Гусейнов</t>
  </si>
  <si>
    <t>Стимул Гараж</t>
  </si>
  <si>
    <t>от ТП дет. Сад</t>
  </si>
  <si>
    <t xml:space="preserve">Название энергоузла: Ключи  ДЭС-22          </t>
  </si>
  <si>
    <t>4- Орбита ввод №1</t>
  </si>
  <si>
    <t>8- Орбита ввод №2</t>
  </si>
  <si>
    <t>2-Котельная №11</t>
  </si>
  <si>
    <t>6-ГСМ</t>
  </si>
  <si>
    <t>5-Гараж (Боксы №1,2)</t>
  </si>
  <si>
    <t>2-частный сектор</t>
  </si>
  <si>
    <t>1-ул. 23 Партсъезда</t>
  </si>
  <si>
    <t>5- Советская 51</t>
  </si>
  <si>
    <t>2-ул.Вулканическая</t>
  </si>
  <si>
    <t>4-ул.Камчатская</t>
  </si>
  <si>
    <t>2- Отделение полиции ввод№1, мжд ул.Строительная 15,17, котельная №12 резерв</t>
  </si>
  <si>
    <t>Лесная Резерв</t>
  </si>
  <si>
    <t>ТМ-60</t>
  </si>
  <si>
    <t>Ферма</t>
  </si>
  <si>
    <t>ТП-73</t>
  </si>
  <si>
    <t>ТМ-250 ТМ-250</t>
  </si>
  <si>
    <t xml:space="preserve">КТП-1 1974 </t>
  </si>
  <si>
    <t>ТП-2   1982</t>
  </si>
  <si>
    <t>ТП-6   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</si>
</sst>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[$-F400]h:mm:ss\ AM/PM"/>
    <numFmt numFmtId="166" formatCode="0.000"/>
    <numFmt numFmtId="167" formatCode="0.0000"/>
    <numFmt numFmtId="168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2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Protection="1">
      <protection locked="0"/>
    </xf>
    <xf numFmtId="2" fontId="5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7" borderId="17" xfId="0" applyNumberFormat="1" applyFont="1" applyFill="1" applyBorder="1" applyAlignment="1">
      <alignment horizontal="center" vertical="center" wrapText="1"/>
    </xf>
    <xf numFmtId="165" fontId="1" fillId="7" borderId="25" xfId="0" applyNumberFormat="1" applyFont="1" applyFill="1" applyBorder="1" applyAlignment="1">
      <alignment horizontal="center" vertical="center" wrapText="1"/>
    </xf>
    <xf numFmtId="165" fontId="1" fillId="7" borderId="24" xfId="0" applyNumberFormat="1" applyFont="1" applyFill="1" applyBorder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3" borderId="29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38" xfId="0" applyNumberFormat="1" applyFont="1" applyFill="1" applyBorder="1" applyAlignment="1">
      <alignment horizontal="center" vertical="center" wrapText="1"/>
    </xf>
    <xf numFmtId="165" fontId="1" fillId="3" borderId="39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9" xfId="0" applyFont="1" applyFill="1" applyBorder="1" applyAlignment="1" applyProtection="1">
      <alignment horizontal="center" vertical="center" wrapText="1"/>
      <protection locked="0"/>
    </xf>
    <xf numFmtId="0" fontId="1" fillId="5" borderId="35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29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Protection="1">
      <protection locked="0"/>
    </xf>
    <xf numFmtId="2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Protection="1"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Protection="1">
      <protection locked="0"/>
    </xf>
    <xf numFmtId="2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5" xfId="0" applyFont="1" applyFill="1" applyBorder="1" applyProtection="1">
      <protection locked="0"/>
    </xf>
    <xf numFmtId="0" fontId="1" fillId="6" borderId="2" xfId="0" applyFont="1" applyFill="1" applyBorder="1" applyProtection="1">
      <protection locked="0"/>
    </xf>
    <xf numFmtId="0" fontId="1" fillId="6" borderId="29" xfId="0" applyFont="1" applyFill="1" applyBorder="1" applyProtection="1">
      <protection locked="0"/>
    </xf>
    <xf numFmtId="0" fontId="1" fillId="6" borderId="35" xfId="0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2" fontId="9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Protection="1">
      <protection locked="0"/>
    </xf>
    <xf numFmtId="2" fontId="9" fillId="0" borderId="4" xfId="0" applyNumberFormat="1" applyFont="1" applyBorder="1" applyAlignment="1" applyProtection="1">
      <alignment horizontal="center" vertical="center" wrapText="1"/>
      <protection hidden="1"/>
    </xf>
    <xf numFmtId="2" fontId="9" fillId="0" borderId="41" xfId="0" applyNumberFormat="1" applyFont="1" applyBorder="1" applyAlignment="1" applyProtection="1">
      <alignment horizontal="center" vertical="center" wrapText="1"/>
      <protection hidden="1"/>
    </xf>
    <xf numFmtId="0" fontId="1" fillId="6" borderId="8" xfId="0" applyFont="1" applyFill="1" applyBorder="1" applyProtection="1">
      <protection locked="0"/>
    </xf>
    <xf numFmtId="2" fontId="9" fillId="0" borderId="45" xfId="0" applyNumberFormat="1" applyFont="1" applyBorder="1" applyAlignment="1" applyProtection="1">
      <alignment horizontal="center" vertical="center" wrapText="1"/>
      <protection hidden="1"/>
    </xf>
    <xf numFmtId="2" fontId="9" fillId="0" borderId="1" xfId="0" applyNumberFormat="1" applyFont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Protection="1">
      <protection locked="0"/>
    </xf>
    <xf numFmtId="2" fontId="9" fillId="0" borderId="7" xfId="0" applyNumberFormat="1" applyFont="1" applyBorder="1" applyAlignment="1" applyProtection="1">
      <alignment horizontal="center" vertical="center" wrapText="1"/>
      <protection hidden="1"/>
    </xf>
    <xf numFmtId="2" fontId="9" fillId="0" borderId="5" xfId="0" applyNumberFormat="1" applyFont="1" applyBorder="1" applyAlignment="1" applyProtection="1">
      <alignment horizontal="center" vertical="center" wrapText="1"/>
      <protection hidden="1"/>
    </xf>
    <xf numFmtId="2" fontId="9" fillId="0" borderId="1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5" xfId="0" applyNumberFormat="1" applyFont="1" applyBorder="1" applyAlignment="1" applyProtection="1">
      <alignment horizontal="center" vertical="center" wrapText="1" shrinkToFit="1"/>
      <protection hidden="1"/>
    </xf>
    <xf numFmtId="0" fontId="1" fillId="5" borderId="16" xfId="0" applyFont="1" applyFill="1" applyBorder="1" applyProtection="1"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2" fontId="9" fillId="7" borderId="29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 wrapText="1"/>
      <protection locked="0"/>
    </xf>
    <xf numFmtId="2" fontId="1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8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8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/>
    <xf numFmtId="2" fontId="8" fillId="0" borderId="0" xfId="0" applyNumberFormat="1" applyFont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Protection="1">
      <protection locked="0"/>
    </xf>
    <xf numFmtId="2" fontId="5" fillId="7" borderId="4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34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Protection="1">
      <protection locked="0"/>
    </xf>
    <xf numFmtId="2" fontId="5" fillId="7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4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Protection="1">
      <protection locked="0"/>
    </xf>
    <xf numFmtId="2" fontId="5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4" xfId="0" applyFont="1" applyFill="1" applyBorder="1" applyAlignment="1" applyProtection="1">
      <alignment horizontal="center" vertical="center" wrapText="1"/>
      <protection locked="0"/>
    </xf>
    <xf numFmtId="0" fontId="3" fillId="6" borderId="58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Protection="1">
      <protection locked="0"/>
    </xf>
    <xf numFmtId="2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 shrinkToFi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 shrinkToFit="1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1" fillId="4" borderId="17" xfId="0" applyFont="1" applyFill="1" applyBorder="1" applyAlignment="1" applyProtection="1">
      <alignment horizontal="center" vertical="center" wrapText="1"/>
      <protection hidden="1"/>
    </xf>
    <xf numFmtId="165" fontId="1" fillId="0" borderId="17" xfId="0" applyNumberFormat="1" applyFont="1" applyBorder="1" applyAlignment="1" applyProtection="1">
      <alignment horizontal="center" vertical="center" wrapText="1"/>
      <protection hidden="1"/>
    </xf>
    <xf numFmtId="165" fontId="1" fillId="7" borderId="17" xfId="0" applyNumberFormat="1" applyFont="1" applyFill="1" applyBorder="1" applyAlignment="1" applyProtection="1">
      <alignment horizontal="center" vertical="center" wrapText="1"/>
      <protection hidden="1"/>
    </xf>
    <xf numFmtId="165" fontId="1" fillId="7" borderId="24" xfId="0" applyNumberFormat="1" applyFont="1" applyFill="1" applyBorder="1" applyAlignment="1" applyProtection="1">
      <alignment horizontal="center" vertical="center" wrapText="1"/>
      <protection hidden="1"/>
    </xf>
    <xf numFmtId="165" fontId="1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7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Protection="1"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Protection="1"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Protection="1"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Protection="1">
      <protection hidden="1"/>
    </xf>
    <xf numFmtId="0" fontId="1" fillId="6" borderId="5" xfId="0" applyFont="1" applyFill="1" applyBorder="1" applyProtection="1">
      <protection hidden="1"/>
    </xf>
    <xf numFmtId="0" fontId="1" fillId="6" borderId="2" xfId="0" applyFont="1" applyFill="1" applyBorder="1" applyProtection="1"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1" fillId="5" borderId="16" xfId="0" applyFont="1" applyFill="1" applyBorder="1" applyAlignment="1" applyProtection="1">
      <alignment horizontal="center" vertical="center" wrapText="1"/>
      <protection hidden="1"/>
    </xf>
    <xf numFmtId="0" fontId="1" fillId="6" borderId="16" xfId="0" applyFont="1" applyFill="1" applyBorder="1" applyProtection="1">
      <protection hidden="1"/>
    </xf>
    <xf numFmtId="2" fontId="0" fillId="0" borderId="0" xfId="0" applyNumberFormat="1" applyProtection="1">
      <protection hidden="1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6" fillId="0" borderId="0" xfId="0" applyFont="1"/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9" fillId="3" borderId="4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4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3" borderId="45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30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5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" fillId="6" borderId="35" xfId="0" applyFont="1" applyFill="1" applyBorder="1" applyAlignment="1" applyProtection="1">
      <alignment horizontal="center" vertical="center" wrapText="1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2" fontId="9" fillId="7" borderId="35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35" xfId="0" applyNumberFormat="1" applyFont="1" applyFill="1" applyBorder="1" applyAlignment="1" applyProtection="1">
      <alignment horizontal="center" vertical="center"/>
      <protection hidden="1"/>
    </xf>
    <xf numFmtId="2" fontId="9" fillId="7" borderId="3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0" borderId="41" xfId="0" applyNumberFormat="1" applyFont="1" applyBorder="1" applyAlignment="1" applyProtection="1">
      <alignment horizontal="center" vertical="center" wrapText="1" shrinkToFit="1"/>
      <protection hidden="1"/>
    </xf>
    <xf numFmtId="2" fontId="9" fillId="7" borderId="6" xfId="0" applyNumberFormat="1" applyFont="1" applyFill="1" applyBorder="1" applyAlignment="1" applyProtection="1">
      <alignment horizontal="center" vertical="center"/>
      <protection hidden="1"/>
    </xf>
    <xf numFmtId="2" fontId="9" fillId="7" borderId="8" xfId="0" applyNumberFormat="1" applyFont="1" applyFill="1" applyBorder="1" applyAlignment="1" applyProtection="1">
      <alignment horizontal="center" vertical="center"/>
      <protection hidden="1"/>
    </xf>
    <xf numFmtId="2" fontId="9" fillId="7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7" borderId="22" xfId="0" applyFont="1" applyFill="1" applyBorder="1" applyAlignment="1" applyProtection="1">
      <alignment horizontal="center" vertical="center" wrapText="1"/>
      <protection hidden="1"/>
    </xf>
    <xf numFmtId="0" fontId="1" fillId="7" borderId="23" xfId="0" applyFont="1" applyFill="1" applyBorder="1" applyAlignment="1" applyProtection="1">
      <alignment horizontal="center" vertical="center" wrapText="1"/>
      <protection hidden="1"/>
    </xf>
    <xf numFmtId="0" fontId="1" fillId="7" borderId="24" xfId="0" applyFont="1" applyFill="1" applyBorder="1" applyAlignment="1" applyProtection="1">
      <alignment horizontal="center" vertical="center" wrapText="1"/>
      <protection hidden="1"/>
    </xf>
    <xf numFmtId="2" fontId="9" fillId="7" borderId="51" xfId="0" applyNumberFormat="1" applyFont="1" applyFill="1" applyBorder="1" applyAlignment="1" applyProtection="1">
      <alignment horizontal="center" vertical="center"/>
      <protection hidden="1"/>
    </xf>
    <xf numFmtId="2" fontId="9" fillId="7" borderId="5" xfId="0" applyNumberFormat="1" applyFont="1" applyFill="1" applyBorder="1" applyAlignment="1" applyProtection="1">
      <alignment horizontal="center" vertical="center"/>
      <protection hidden="1"/>
    </xf>
    <xf numFmtId="2" fontId="9" fillId="7" borderId="1" xfId="0" applyNumberFormat="1" applyFont="1" applyFill="1" applyBorder="1" applyAlignment="1" applyProtection="1">
      <alignment horizontal="center" vertical="center"/>
      <protection hidden="1"/>
    </xf>
    <xf numFmtId="2" fontId="9" fillId="7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hidden="1"/>
    </xf>
    <xf numFmtId="0" fontId="1" fillId="7" borderId="6" xfId="0" applyFont="1" applyFill="1" applyBorder="1" applyAlignment="1" applyProtection="1">
      <alignment horizontal="center" vertical="center" wrapText="1"/>
      <protection hidden="1"/>
    </xf>
    <xf numFmtId="0" fontId="1" fillId="7" borderId="9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10" xfId="0" applyFont="1" applyFill="1" applyBorder="1" applyAlignment="1" applyProtection="1">
      <alignment horizontal="center" vertical="center" wrapText="1"/>
      <protection hidden="1"/>
    </xf>
    <xf numFmtId="0" fontId="1" fillId="7" borderId="19" xfId="0" applyFont="1" applyFill="1" applyBorder="1" applyAlignment="1" applyProtection="1">
      <alignment horizontal="center" vertical="center" wrapText="1"/>
      <protection hidden="1"/>
    </xf>
    <xf numFmtId="0" fontId="1" fillId="7" borderId="20" xfId="0" applyFont="1" applyFill="1" applyBorder="1" applyAlignment="1" applyProtection="1">
      <alignment horizontal="center" vertical="center" wrapText="1"/>
      <protection hidden="1"/>
    </xf>
    <xf numFmtId="0" fontId="1" fillId="7" borderId="21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164" fontId="1" fillId="0" borderId="26" xfId="0" applyNumberFormat="1" applyFont="1" applyBorder="1" applyAlignment="1" applyProtection="1">
      <alignment horizontal="center" vertical="center" wrapText="1"/>
      <protection hidden="1"/>
    </xf>
    <xf numFmtId="164" fontId="1" fillId="0" borderId="28" xfId="0" applyNumberFormat="1" applyFont="1" applyBorder="1" applyAlignment="1" applyProtection="1">
      <alignment horizontal="center" vertical="center" wrapText="1"/>
      <protection hidden="1"/>
    </xf>
    <xf numFmtId="164" fontId="1" fillId="0" borderId="27" xfId="0" applyNumberFormat="1" applyFont="1" applyBorder="1" applyAlignment="1" applyProtection="1">
      <alignment horizontal="center" vertical="center" wrapText="1"/>
      <protection hidden="1"/>
    </xf>
    <xf numFmtId="0" fontId="1" fillId="7" borderId="26" xfId="0" applyFont="1" applyFill="1" applyBorder="1" applyAlignment="1" applyProtection="1">
      <alignment horizontal="center" vertical="center" wrapText="1"/>
      <protection hidden="1"/>
    </xf>
    <xf numFmtId="0" fontId="1" fillId="7" borderId="27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9" borderId="41" xfId="0" applyFont="1" applyFill="1" applyBorder="1" applyAlignment="1" applyProtection="1">
      <alignment horizontal="center" vertical="center" wrapText="1"/>
      <protection hidden="1"/>
    </xf>
    <xf numFmtId="0" fontId="1" fillId="9" borderId="35" xfId="0" applyFont="1" applyFill="1" applyBorder="1" applyAlignment="1" applyProtection="1">
      <alignment horizontal="center" vertical="center" wrapText="1"/>
      <protection hidden="1"/>
    </xf>
    <xf numFmtId="0" fontId="1" fillId="9" borderId="48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9" borderId="41" xfId="0" applyFont="1" applyFill="1" applyBorder="1" applyAlignment="1" applyProtection="1">
      <alignment horizontal="center" vertical="center"/>
      <protection hidden="1"/>
    </xf>
    <xf numFmtId="0" fontId="1" fillId="9" borderId="35" xfId="0" applyFont="1" applyFill="1" applyBorder="1" applyAlignment="1" applyProtection="1">
      <alignment horizontal="center" vertical="center"/>
      <protection hidden="1"/>
    </xf>
    <xf numFmtId="0" fontId="1" fillId="9" borderId="48" xfId="0" applyFont="1" applyFill="1" applyBorder="1" applyAlignment="1" applyProtection="1">
      <alignment horizontal="center" vertical="center"/>
      <protection hidden="1"/>
    </xf>
    <xf numFmtId="2" fontId="9" fillId="7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5" xfId="0" applyNumberFormat="1" applyFont="1" applyFill="1" applyBorder="1" applyAlignment="1" applyProtection="1">
      <alignment horizontal="center" vertical="center"/>
      <protection hidden="1"/>
    </xf>
    <xf numFmtId="2" fontId="5" fillId="7" borderId="1" xfId="0" applyNumberFormat="1" applyFont="1" applyFill="1" applyBorder="1" applyAlignment="1" applyProtection="1">
      <alignment horizontal="center" vertical="center"/>
      <protection hidden="1"/>
    </xf>
    <xf numFmtId="2" fontId="5" fillId="7" borderId="2" xfId="0" applyNumberFormat="1" applyFont="1" applyFill="1" applyBorder="1" applyAlignment="1" applyProtection="1">
      <alignment horizontal="center" vertical="center"/>
      <protection hidden="1"/>
    </xf>
    <xf numFmtId="2" fontId="5" fillId="7" borderId="16" xfId="0" applyNumberFormat="1" applyFont="1" applyFill="1" applyBorder="1" applyAlignment="1" applyProtection="1">
      <alignment horizontal="center" vertical="center"/>
      <protection hidden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 shrinkToFi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7" borderId="26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5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2" fontId="5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2" fontId="1" fillId="7" borderId="6" xfId="0" applyNumberFormat="1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2" fontId="1" fillId="7" borderId="41" xfId="0" applyNumberFormat="1" applyFont="1" applyFill="1" applyBorder="1" applyAlignment="1" applyProtection="1">
      <alignment horizontal="center" vertical="center"/>
      <protection hidden="1"/>
    </xf>
    <xf numFmtId="2" fontId="1" fillId="7" borderId="48" xfId="0" applyNumberFormat="1" applyFont="1" applyFill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2" fontId="1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48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2" fontId="1" fillId="7" borderId="5" xfId="0" applyNumberFormat="1" applyFont="1" applyFill="1" applyBorder="1" applyAlignment="1" applyProtection="1">
      <alignment horizontal="center" vertical="center"/>
      <protection hidden="1"/>
    </xf>
    <xf numFmtId="2" fontId="1" fillId="7" borderId="1" xfId="0" applyNumberFormat="1" applyFont="1" applyFill="1" applyBorder="1" applyAlignment="1" applyProtection="1">
      <alignment horizontal="center" vertical="center"/>
      <protection hidden="1"/>
    </xf>
    <xf numFmtId="2" fontId="1" fillId="7" borderId="2" xfId="0" applyNumberFormat="1" applyFont="1" applyFill="1" applyBorder="1" applyAlignment="1" applyProtection="1">
      <alignment horizontal="center" vertical="center"/>
      <protection hidden="1"/>
    </xf>
    <xf numFmtId="2" fontId="1" fillId="7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" fontId="1" fillId="0" borderId="41" xfId="0" applyNumberFormat="1" applyFont="1" applyBorder="1" applyAlignment="1" applyProtection="1">
      <alignment horizontal="center" vertical="center"/>
      <protection locked="0"/>
    </xf>
    <xf numFmtId="1" fontId="1" fillId="0" borderId="48" xfId="0" applyNumberFormat="1" applyFont="1" applyBorder="1" applyAlignment="1" applyProtection="1">
      <alignment horizontal="center" vertical="center"/>
      <protection locked="0"/>
    </xf>
    <xf numFmtId="1" fontId="1" fillId="0" borderId="35" xfId="0" applyNumberFormat="1" applyFont="1" applyBorder="1" applyAlignment="1" applyProtection="1">
      <alignment horizontal="center" vertical="center"/>
      <protection locked="0"/>
    </xf>
    <xf numFmtId="2" fontId="9" fillId="7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41" xfId="0" applyNumberFormat="1" applyFont="1" applyBorder="1" applyAlignment="1" applyProtection="1">
      <alignment horizontal="center" vertical="center"/>
      <protection locked="0"/>
    </xf>
    <xf numFmtId="166" fontId="1" fillId="0" borderId="35" xfId="0" applyNumberFormat="1" applyFont="1" applyBorder="1" applyAlignment="1" applyProtection="1">
      <alignment horizontal="center" vertical="center"/>
      <protection locked="0"/>
    </xf>
    <xf numFmtId="166" fontId="1" fillId="0" borderId="48" xfId="0" applyNumberFormat="1" applyFont="1" applyBorder="1" applyAlignment="1" applyProtection="1">
      <alignment horizontal="center" vertical="center"/>
      <protection locked="0"/>
    </xf>
    <xf numFmtId="2" fontId="9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41" xfId="0" applyNumberFormat="1" applyFont="1" applyBorder="1" applyAlignment="1" applyProtection="1">
      <alignment horizontal="center" vertical="center" wrapText="1"/>
      <protection locked="0"/>
    </xf>
    <xf numFmtId="1" fontId="1" fillId="0" borderId="35" xfId="0" applyNumberFormat="1" applyFont="1" applyBorder="1" applyAlignment="1" applyProtection="1">
      <alignment horizontal="center" vertical="center" wrapText="1"/>
      <protection locked="0"/>
    </xf>
    <xf numFmtId="1" fontId="1" fillId="0" borderId="48" xfId="0" applyNumberFormat="1" applyFont="1" applyBorder="1" applyAlignment="1" applyProtection="1">
      <alignment horizontal="center" vertical="center" wrapText="1"/>
      <protection locked="0"/>
    </xf>
    <xf numFmtId="166" fontId="1" fillId="0" borderId="41" xfId="0" applyNumberFormat="1" applyFont="1" applyBorder="1" applyAlignment="1" applyProtection="1">
      <alignment horizontal="center" vertical="center" wrapText="1"/>
      <protection locked="0"/>
    </xf>
    <xf numFmtId="166" fontId="1" fillId="0" borderId="35" xfId="0" applyNumberFormat="1" applyFont="1" applyBorder="1" applyAlignment="1" applyProtection="1">
      <alignment horizontal="center" vertical="center" wrapText="1"/>
      <protection locked="0"/>
    </xf>
    <xf numFmtId="166" fontId="1" fillId="0" borderId="48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2" fontId="9" fillId="7" borderId="3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35" xfId="0" applyNumberFormat="1" applyFont="1" applyFill="1" applyBorder="1" applyAlignment="1" applyProtection="1">
      <alignment horizontal="center" vertical="center"/>
      <protection hidden="1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167" fontId="1" fillId="0" borderId="41" xfId="0" applyNumberFormat="1" applyFont="1" applyBorder="1" applyAlignment="1" applyProtection="1">
      <alignment horizontal="center" vertical="center" wrapText="1"/>
      <protection locked="0"/>
    </xf>
    <xf numFmtId="167" fontId="1" fillId="0" borderId="35" xfId="0" applyNumberFormat="1" applyFont="1" applyBorder="1" applyAlignment="1" applyProtection="1">
      <alignment horizontal="center" vertical="center" wrapText="1"/>
      <protection locked="0"/>
    </xf>
    <xf numFmtId="167" fontId="1" fillId="0" borderId="48" xfId="0" applyNumberFormat="1" applyFont="1" applyBorder="1" applyAlignment="1" applyProtection="1">
      <alignment horizontal="center" vertical="center" wrapText="1"/>
      <protection locked="0"/>
    </xf>
    <xf numFmtId="2" fontId="9" fillId="7" borderId="41" xfId="0" applyNumberFormat="1" applyFont="1" applyFill="1" applyBorder="1" applyAlignment="1" applyProtection="1">
      <alignment horizontal="center" vertical="center"/>
      <protection hidden="1"/>
    </xf>
    <xf numFmtId="2" fontId="9" fillId="7" borderId="48" xfId="0" applyNumberFormat="1" applyFont="1" applyFill="1" applyBorder="1" applyAlignment="1" applyProtection="1">
      <alignment horizontal="center" vertical="center"/>
      <protection hidden="1"/>
    </xf>
    <xf numFmtId="2" fontId="9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48" xfId="0" applyNumberFormat="1" applyFont="1" applyFill="1" applyBorder="1" applyAlignment="1" applyProtection="1">
      <alignment horizontal="center" vertical="center" wrapText="1" shrinkToFit="1"/>
      <protection hidden="1"/>
    </xf>
    <xf numFmtId="0" fontId="18" fillId="0" borderId="0" xfId="0" applyFont="1" applyAlignment="1">
      <alignment horizontal="center"/>
    </xf>
    <xf numFmtId="0" fontId="1" fillId="8" borderId="41" xfId="0" applyFont="1" applyFill="1" applyBorder="1" applyAlignment="1" applyProtection="1">
      <alignment horizontal="center" vertical="center" wrapText="1"/>
      <protection locked="0"/>
    </xf>
    <xf numFmtId="0" fontId="1" fillId="8" borderId="48" xfId="0" applyFont="1" applyFill="1" applyBorder="1" applyAlignment="1" applyProtection="1">
      <alignment horizontal="center" vertical="center" wrapText="1"/>
      <protection locked="0"/>
    </xf>
    <xf numFmtId="0" fontId="1" fillId="8" borderId="35" xfId="0" applyFont="1" applyFill="1" applyBorder="1" applyAlignment="1" applyProtection="1">
      <alignment horizontal="center" vertical="center" wrapText="1"/>
      <protection locked="0"/>
    </xf>
    <xf numFmtId="2" fontId="5" fillId="7" borderId="41" xfId="0" applyNumberFormat="1" applyFont="1" applyFill="1" applyBorder="1" applyAlignment="1" applyProtection="1">
      <alignment horizontal="center" vertical="center"/>
      <protection hidden="1"/>
    </xf>
    <xf numFmtId="2" fontId="5" fillId="7" borderId="35" xfId="0" applyNumberFormat="1" applyFont="1" applyFill="1" applyBorder="1" applyAlignment="1" applyProtection="1">
      <alignment horizontal="center" vertical="center"/>
      <protection hidden="1"/>
    </xf>
    <xf numFmtId="2" fontId="5" fillId="7" borderId="48" xfId="0" applyNumberFormat="1" applyFont="1" applyFill="1" applyBorder="1" applyAlignment="1" applyProtection="1">
      <alignment horizontal="center" vertical="center"/>
      <protection hidden="1"/>
    </xf>
    <xf numFmtId="2" fontId="5" fillId="7" borderId="22" xfId="0" applyNumberFormat="1" applyFont="1" applyFill="1" applyBorder="1" applyAlignment="1" applyProtection="1">
      <alignment horizontal="center" vertical="center"/>
      <protection hidden="1"/>
    </xf>
    <xf numFmtId="2" fontId="5" fillId="7" borderId="23" xfId="0" applyNumberFormat="1" applyFont="1" applyFill="1" applyBorder="1" applyAlignment="1" applyProtection="1">
      <alignment horizontal="center" vertical="center"/>
      <protection hidden="1"/>
    </xf>
    <xf numFmtId="2" fontId="5" fillId="7" borderId="24" xfId="0" applyNumberFormat="1" applyFont="1" applyFill="1" applyBorder="1" applyAlignment="1" applyProtection="1">
      <alignment horizontal="center" vertical="center"/>
      <protection hidden="1"/>
    </xf>
    <xf numFmtId="2" fontId="5" fillId="7" borderId="43" xfId="0" applyNumberFormat="1" applyFont="1" applyFill="1" applyBorder="1" applyAlignment="1" applyProtection="1">
      <alignment horizontal="center" vertical="center"/>
      <protection hidden="1"/>
    </xf>
    <xf numFmtId="2" fontId="5" fillId="7" borderId="46" xfId="0" applyNumberFormat="1" applyFont="1" applyFill="1" applyBorder="1" applyAlignment="1" applyProtection="1">
      <alignment horizontal="center" vertical="center"/>
      <protection hidden="1"/>
    </xf>
    <xf numFmtId="2" fontId="5" fillId="7" borderId="49" xfId="0" applyNumberFormat="1" applyFont="1" applyFill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2" fontId="5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35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48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7" borderId="29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center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66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59" xfId="0" applyFont="1" applyFill="1" applyBorder="1" applyAlignment="1" applyProtection="1">
      <alignment horizontal="center" vertical="center" wrapText="1"/>
      <protection locked="0"/>
    </xf>
    <xf numFmtId="0" fontId="1" fillId="5" borderId="60" xfId="0" applyFont="1" applyFill="1" applyBorder="1" applyAlignment="1" applyProtection="1">
      <alignment horizontal="center" vertical="center" wrapText="1"/>
      <protection locked="0"/>
    </xf>
    <xf numFmtId="0" fontId="1" fillId="5" borderId="58" xfId="0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center" vertical="center" wrapText="1"/>
      <protection locked="0"/>
    </xf>
    <xf numFmtId="167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50" xfId="0" applyFont="1" applyFill="1" applyBorder="1" applyAlignment="1" applyProtection="1">
      <alignment horizontal="center" vertical="center" wrapText="1"/>
      <protection locked="0"/>
    </xf>
    <xf numFmtId="0" fontId="1" fillId="5" borderId="54" xfId="0" applyFont="1" applyFill="1" applyBorder="1" applyAlignment="1" applyProtection="1">
      <alignment horizontal="center" vertical="center" wrapText="1"/>
      <protection locked="0"/>
    </xf>
    <xf numFmtId="0" fontId="1" fillId="5" borderId="53" xfId="0" applyFont="1" applyFill="1" applyBorder="1" applyAlignment="1" applyProtection="1">
      <alignment horizontal="center" vertical="center" wrapText="1"/>
      <protection locked="0"/>
    </xf>
    <xf numFmtId="1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9" fillId="3" borderId="46" xfId="0" applyNumberFormat="1" applyFont="1" applyFill="1" applyBorder="1" applyAlignment="1" applyProtection="1">
      <alignment horizontal="center" vertical="center"/>
      <protection hidden="1"/>
    </xf>
    <xf numFmtId="2" fontId="9" fillId="3" borderId="51" xfId="0" applyNumberFormat="1" applyFont="1" applyFill="1" applyBorder="1" applyAlignment="1" applyProtection="1">
      <alignment horizontal="center" vertical="center"/>
      <protection hidden="1"/>
    </xf>
    <xf numFmtId="2" fontId="9" fillId="3" borderId="43" xfId="0" applyNumberFormat="1" applyFont="1" applyFill="1" applyBorder="1" applyAlignment="1" applyProtection="1">
      <alignment horizontal="center" vertical="center"/>
      <protection hidden="1"/>
    </xf>
    <xf numFmtId="2" fontId="9" fillId="3" borderId="49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2" fontId="9" fillId="3" borderId="40" xfId="0" applyNumberFormat="1" applyFont="1" applyFill="1" applyBorder="1" applyAlignment="1" applyProtection="1">
      <alignment horizontal="center" vertical="center"/>
      <protection hidden="1"/>
    </xf>
    <xf numFmtId="2" fontId="9" fillId="3" borderId="44" xfId="0" applyNumberFormat="1" applyFont="1" applyFill="1" applyBorder="1" applyAlignment="1" applyProtection="1">
      <alignment horizontal="center" vertical="center"/>
      <protection hidden="1"/>
    </xf>
    <xf numFmtId="2" fontId="9" fillId="3" borderId="47" xfId="0" applyNumberFormat="1" applyFont="1" applyFill="1" applyBorder="1" applyAlignment="1" applyProtection="1">
      <alignment horizontal="center" vertical="center"/>
      <protection hidden="1"/>
    </xf>
    <xf numFmtId="2" fontId="9" fillId="3" borderId="41" xfId="0" applyNumberFormat="1" applyFont="1" applyFill="1" applyBorder="1" applyAlignment="1" applyProtection="1">
      <alignment horizontal="center" vertical="center"/>
      <protection hidden="1"/>
    </xf>
    <xf numFmtId="2" fontId="9" fillId="3" borderId="35" xfId="0" applyNumberFormat="1" applyFont="1" applyFill="1" applyBorder="1" applyAlignment="1" applyProtection="1">
      <alignment horizontal="center" vertical="center"/>
      <protection hidden="1"/>
    </xf>
    <xf numFmtId="2" fontId="9" fillId="3" borderId="48" xfId="0" applyNumberFormat="1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2" fontId="9" fillId="3" borderId="40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3" borderId="44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3" borderId="47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3" borderId="32" xfId="0" applyNumberFormat="1" applyFont="1" applyFill="1" applyBorder="1" applyAlignment="1" applyProtection="1">
      <alignment horizontal="center" vertical="center"/>
      <protection hidden="1"/>
    </xf>
    <xf numFmtId="2" fontId="9" fillId="3" borderId="0" xfId="0" applyNumberFormat="1" applyFont="1" applyFill="1" applyBorder="1" applyAlignment="1" applyProtection="1">
      <alignment horizontal="center" vertical="center"/>
      <protection hidden="1"/>
    </xf>
    <xf numFmtId="2" fontId="9" fillId="3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2" fontId="9" fillId="0" borderId="41" xfId="0" applyNumberFormat="1" applyFont="1" applyBorder="1" applyAlignment="1" applyProtection="1">
      <alignment horizontal="center" vertical="center"/>
      <protection hidden="1"/>
    </xf>
    <xf numFmtId="2" fontId="9" fillId="0" borderId="35" xfId="0" applyNumberFormat="1" applyFont="1" applyBorder="1" applyAlignment="1" applyProtection="1">
      <alignment horizontal="center" vertical="center"/>
      <protection hidden="1"/>
    </xf>
    <xf numFmtId="2" fontId="9" fillId="0" borderId="42" xfId="0" applyNumberFormat="1" applyFont="1" applyBorder="1" applyAlignment="1" applyProtection="1">
      <alignment horizontal="center" vertical="center"/>
      <protection hidden="1"/>
    </xf>
    <xf numFmtId="2" fontId="9" fillId="0" borderId="52" xfId="0" applyNumberFormat="1" applyFont="1" applyBorder="1" applyAlignment="1" applyProtection="1">
      <alignment horizontal="center" vertical="center"/>
      <protection hidden="1"/>
    </xf>
    <xf numFmtId="2" fontId="9" fillId="0" borderId="41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35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16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16" xfId="0" applyNumberFormat="1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68" fontId="1" fillId="0" borderId="29" xfId="0" applyNumberFormat="1" applyFont="1" applyBorder="1" applyAlignment="1" applyProtection="1">
      <alignment horizontal="center" vertical="center" wrapText="1"/>
      <protection locked="0"/>
    </xf>
    <xf numFmtId="168" fontId="1" fillId="0" borderId="35" xfId="0" applyNumberFormat="1" applyFont="1" applyBorder="1" applyAlignment="1" applyProtection="1">
      <alignment horizontal="center" vertical="center" wrapText="1"/>
      <protection locked="0"/>
    </xf>
    <xf numFmtId="168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2" fontId="5" fillId="7" borderId="6" xfId="0" applyNumberFormat="1" applyFont="1" applyFill="1" applyBorder="1" applyAlignment="1" applyProtection="1">
      <alignment horizontal="center" vertical="center"/>
      <protection hidden="1"/>
    </xf>
    <xf numFmtId="2" fontId="5" fillId="7" borderId="8" xfId="0" applyNumberFormat="1" applyFont="1" applyFill="1" applyBorder="1" applyAlignment="1" applyProtection="1">
      <alignment horizontal="center" vertical="center"/>
      <protection hidden="1"/>
    </xf>
    <xf numFmtId="2" fontId="5" fillId="7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/>
    </xf>
    <xf numFmtId="2" fontId="1" fillId="7" borderId="6" xfId="0" applyNumberFormat="1" applyFont="1" applyFill="1" applyBorder="1" applyAlignment="1" applyProtection="1">
      <alignment horizontal="center" vertical="center"/>
      <protection hidden="1"/>
    </xf>
    <xf numFmtId="2" fontId="1" fillId="7" borderId="8" xfId="0" applyNumberFormat="1" applyFont="1" applyFill="1" applyBorder="1" applyAlignment="1" applyProtection="1">
      <alignment horizontal="center" vertical="center"/>
      <protection hidden="1"/>
    </xf>
    <xf numFmtId="2" fontId="1" fillId="7" borderId="10" xfId="0" applyNumberFormat="1" applyFont="1" applyFill="1" applyBorder="1" applyAlignment="1" applyProtection="1">
      <alignment horizontal="center" vertical="center"/>
      <protection hidden="1"/>
    </xf>
    <xf numFmtId="2" fontId="1" fillId="7" borderId="43" xfId="0" applyNumberFormat="1" applyFont="1" applyFill="1" applyBorder="1" applyAlignment="1" applyProtection="1">
      <alignment horizontal="center" vertical="center"/>
      <protection hidden="1"/>
    </xf>
    <xf numFmtId="2" fontId="1" fillId="7" borderId="49" xfId="0" applyNumberFormat="1" applyFont="1" applyFill="1" applyBorder="1" applyAlignment="1" applyProtection="1">
      <alignment horizontal="center" vertical="center"/>
      <protection hidden="1"/>
    </xf>
    <xf numFmtId="2" fontId="9" fillId="7" borderId="39" xfId="0" applyNumberFormat="1" applyFont="1" applyFill="1" applyBorder="1" applyAlignment="1" applyProtection="1">
      <alignment horizontal="center" vertical="center"/>
      <protection hidden="1"/>
    </xf>
    <xf numFmtId="2" fontId="9" fillId="7" borderId="46" xfId="0" applyNumberFormat="1" applyFont="1" applyFill="1" applyBorder="1" applyAlignment="1" applyProtection="1">
      <alignment horizontal="center" vertical="center"/>
      <protection hidden="1"/>
    </xf>
    <xf numFmtId="2" fontId="9" fillId="7" borderId="43" xfId="0" applyNumberFormat="1" applyFont="1" applyFill="1" applyBorder="1" applyAlignment="1" applyProtection="1">
      <alignment horizontal="center" vertical="center"/>
      <protection hidden="1"/>
    </xf>
    <xf numFmtId="2" fontId="9" fillId="7" borderId="49" xfId="0" applyNumberFormat="1" applyFont="1" applyFill="1" applyBorder="1" applyAlignment="1" applyProtection="1">
      <alignment horizontal="center" vertical="center"/>
      <protection hidden="1"/>
    </xf>
    <xf numFmtId="2" fontId="1" fillId="7" borderId="27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2" fontId="9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2" fontId="9" fillId="7" borderId="46" xfId="0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4"/>
  <sheetViews>
    <sheetView zoomScale="40" zoomScaleNormal="40" workbookViewId="0">
      <selection activeCell="AA23" sqref="AA23:AA2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1" customWidth="1"/>
  </cols>
  <sheetData>
    <row r="1" spans="1:37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  <c r="V1" s="122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</row>
    <row r="2" spans="1:37" x14ac:dyDescent="0.25">
      <c r="A2" s="121"/>
      <c r="B2" s="204" t="s">
        <v>127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  <c r="R2" s="121"/>
      <c r="S2" s="121"/>
      <c r="T2" s="121"/>
      <c r="U2" s="122"/>
      <c r="V2" s="122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7" x14ac:dyDescent="0.25">
      <c r="A3" s="121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  <c r="R3" s="121"/>
      <c r="S3" s="121"/>
      <c r="T3" s="121"/>
      <c r="U3" s="122"/>
      <c r="V3" s="122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</row>
    <row r="4" spans="1:37" ht="20.25" x14ac:dyDescent="0.25">
      <c r="A4" s="121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1"/>
      <c r="S4" s="121"/>
      <c r="T4" s="121"/>
      <c r="U4" s="122"/>
      <c r="V4" s="122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1:37" ht="20.25" x14ac:dyDescent="0.25">
      <c r="A5" s="121"/>
      <c r="B5" s="124"/>
      <c r="C5" s="124"/>
      <c r="D5" s="124"/>
      <c r="E5" s="124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123"/>
      <c r="AJ5" s="123"/>
      <c r="AK5" s="123"/>
    </row>
    <row r="6" spans="1:37" ht="30" customHeight="1" x14ac:dyDescent="0.25">
      <c r="A6" s="121"/>
      <c r="B6" s="124"/>
      <c r="C6" s="124"/>
      <c r="D6" s="124"/>
      <c r="E6" s="124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123"/>
      <c r="AJ6" s="123"/>
      <c r="AK6" s="123"/>
    </row>
    <row r="7" spans="1:37" ht="15.75" thickBot="1" x14ac:dyDescent="0.3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V7" s="122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</row>
    <row r="8" spans="1:37" ht="31.5" customHeight="1" thickBot="1" x14ac:dyDescent="0.3">
      <c r="A8" s="212" t="s">
        <v>0</v>
      </c>
      <c r="B8" s="215" t="s">
        <v>11</v>
      </c>
      <c r="C8" s="188" t="s">
        <v>13</v>
      </c>
      <c r="D8" s="188" t="s">
        <v>876</v>
      </c>
      <c r="E8" s="215" t="s">
        <v>12</v>
      </c>
      <c r="F8" s="218" t="s">
        <v>6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20"/>
      <c r="R8" s="221" t="s">
        <v>10</v>
      </c>
      <c r="S8" s="222"/>
      <c r="T8" s="222"/>
      <c r="U8" s="223"/>
      <c r="V8" s="227" t="s">
        <v>7</v>
      </c>
      <c r="W8" s="228"/>
      <c r="X8" s="228"/>
      <c r="Y8" s="229"/>
      <c r="Z8" s="227" t="s">
        <v>8</v>
      </c>
      <c r="AA8" s="228"/>
      <c r="AB8" s="228"/>
      <c r="AC8" s="229"/>
      <c r="AD8" s="227" t="s">
        <v>92</v>
      </c>
      <c r="AE8" s="228"/>
      <c r="AF8" s="228"/>
      <c r="AG8" s="229"/>
      <c r="AH8" s="233" t="s">
        <v>9</v>
      </c>
      <c r="AI8" s="197" t="s">
        <v>93</v>
      </c>
      <c r="AJ8" s="197" t="s">
        <v>875</v>
      </c>
      <c r="AK8" s="123"/>
    </row>
    <row r="9" spans="1:37" ht="33" customHeight="1" thickBot="1" x14ac:dyDescent="0.3">
      <c r="A9" s="213"/>
      <c r="B9" s="216"/>
      <c r="C9" s="189"/>
      <c r="D9" s="189"/>
      <c r="E9" s="216"/>
      <c r="F9" s="218" t="s">
        <v>1</v>
      </c>
      <c r="G9" s="236"/>
      <c r="H9" s="236"/>
      <c r="I9" s="236"/>
      <c r="J9" s="236"/>
      <c r="K9" s="237"/>
      <c r="L9" s="218" t="s">
        <v>2</v>
      </c>
      <c r="M9" s="236"/>
      <c r="N9" s="236"/>
      <c r="O9" s="236"/>
      <c r="P9" s="236"/>
      <c r="Q9" s="237"/>
      <c r="R9" s="224"/>
      <c r="S9" s="225"/>
      <c r="T9" s="225"/>
      <c r="U9" s="226"/>
      <c r="V9" s="230"/>
      <c r="W9" s="231"/>
      <c r="X9" s="231"/>
      <c r="Y9" s="232"/>
      <c r="Z9" s="230"/>
      <c r="AA9" s="231"/>
      <c r="AB9" s="231"/>
      <c r="AC9" s="232"/>
      <c r="AD9" s="230"/>
      <c r="AE9" s="231"/>
      <c r="AF9" s="231"/>
      <c r="AG9" s="232"/>
      <c r="AH9" s="234"/>
      <c r="AI9" s="198"/>
      <c r="AJ9" s="198"/>
      <c r="AK9" s="123"/>
    </row>
    <row r="10" spans="1:37" ht="16.5" thickBot="1" x14ac:dyDescent="0.3">
      <c r="A10" s="213"/>
      <c r="B10" s="216"/>
      <c r="C10" s="189"/>
      <c r="D10" s="189"/>
      <c r="E10" s="216"/>
      <c r="F10" s="238">
        <v>1000.4166666666666</v>
      </c>
      <c r="G10" s="239"/>
      <c r="H10" s="240"/>
      <c r="I10" s="238">
        <v>1000.7916666666666</v>
      </c>
      <c r="J10" s="239"/>
      <c r="K10" s="240"/>
      <c r="L10" s="238">
        <v>1000.4166666666666</v>
      </c>
      <c r="M10" s="239"/>
      <c r="N10" s="240"/>
      <c r="O10" s="238">
        <v>1000.7916666666666</v>
      </c>
      <c r="P10" s="239"/>
      <c r="Q10" s="240"/>
      <c r="R10" s="218" t="s">
        <v>1</v>
      </c>
      <c r="S10" s="237"/>
      <c r="T10" s="218" t="s">
        <v>2</v>
      </c>
      <c r="U10" s="237"/>
      <c r="V10" s="241" t="s">
        <v>1</v>
      </c>
      <c r="W10" s="242"/>
      <c r="X10" s="241" t="s">
        <v>2</v>
      </c>
      <c r="Y10" s="242"/>
      <c r="Z10" s="241" t="s">
        <v>1</v>
      </c>
      <c r="AA10" s="242"/>
      <c r="AB10" s="241" t="s">
        <v>2</v>
      </c>
      <c r="AC10" s="242"/>
      <c r="AD10" s="241" t="s">
        <v>1</v>
      </c>
      <c r="AE10" s="242"/>
      <c r="AF10" s="241" t="s">
        <v>2</v>
      </c>
      <c r="AG10" s="242"/>
      <c r="AH10" s="234"/>
      <c r="AI10" s="198"/>
      <c r="AJ10" s="198"/>
      <c r="AK10" s="123"/>
    </row>
    <row r="11" spans="1:37" ht="16.5" thickBot="1" x14ac:dyDescent="0.3">
      <c r="A11" s="214"/>
      <c r="B11" s="217"/>
      <c r="C11" s="190"/>
      <c r="D11" s="190"/>
      <c r="E11" s="217"/>
      <c r="F11" s="125" t="s">
        <v>3</v>
      </c>
      <c r="G11" s="126" t="s">
        <v>4</v>
      </c>
      <c r="H11" s="127" t="s">
        <v>5</v>
      </c>
      <c r="I11" s="125" t="s">
        <v>3</v>
      </c>
      <c r="J11" s="126" t="s">
        <v>4</v>
      </c>
      <c r="K11" s="127" t="s">
        <v>5</v>
      </c>
      <c r="L11" s="125" t="s">
        <v>3</v>
      </c>
      <c r="M11" s="126" t="s">
        <v>4</v>
      </c>
      <c r="N11" s="127" t="s">
        <v>5</v>
      </c>
      <c r="O11" s="125" t="s">
        <v>3</v>
      </c>
      <c r="P11" s="126" t="s">
        <v>4</v>
      </c>
      <c r="Q11" s="127" t="s">
        <v>5</v>
      </c>
      <c r="R11" s="128">
        <v>1000.4166666666666</v>
      </c>
      <c r="S11" s="128">
        <v>1000.7916666666666</v>
      </c>
      <c r="T11" s="128">
        <v>1000.4166666666666</v>
      </c>
      <c r="U11" s="128">
        <v>1000.7916666666666</v>
      </c>
      <c r="V11" s="129">
        <v>1000.4166666666666</v>
      </c>
      <c r="W11" s="129">
        <v>1000.7916666666666</v>
      </c>
      <c r="X11" s="130">
        <v>1000.4166666666666</v>
      </c>
      <c r="Y11" s="131">
        <v>1000.7916666666666</v>
      </c>
      <c r="Z11" s="129">
        <v>1000.4166666666666</v>
      </c>
      <c r="AA11" s="129">
        <v>1000.7916666666666</v>
      </c>
      <c r="AB11" s="129">
        <v>1000.4166666666666</v>
      </c>
      <c r="AC11" s="129">
        <v>1000.7916666666666</v>
      </c>
      <c r="AD11" s="129">
        <v>1000.4166666666666</v>
      </c>
      <c r="AE11" s="129">
        <v>1000.7916666666666</v>
      </c>
      <c r="AF11" s="129">
        <v>1000.4166666666666</v>
      </c>
      <c r="AG11" s="132">
        <v>1000.7916666666666</v>
      </c>
      <c r="AH11" s="235"/>
      <c r="AI11" s="199"/>
      <c r="AJ11" s="199"/>
      <c r="AK11" s="123"/>
    </row>
    <row r="12" spans="1:37" ht="18.75" x14ac:dyDescent="0.25">
      <c r="A12" s="243">
        <v>1</v>
      </c>
      <c r="B12" s="246" t="s">
        <v>106</v>
      </c>
      <c r="C12" s="246">
        <v>400</v>
      </c>
      <c r="D12" s="191">
        <f>400*0.9</f>
        <v>360</v>
      </c>
      <c r="E12" s="133" t="s">
        <v>116</v>
      </c>
      <c r="F12" s="4"/>
      <c r="G12" s="4"/>
      <c r="H12" s="4"/>
      <c r="I12" s="4"/>
      <c r="J12" s="4"/>
      <c r="K12" s="4"/>
      <c r="L12" s="4">
        <v>24</v>
      </c>
      <c r="M12" s="4">
        <v>17</v>
      </c>
      <c r="N12" s="4">
        <v>21</v>
      </c>
      <c r="O12" s="4">
        <v>2</v>
      </c>
      <c r="P12" s="4">
        <v>4</v>
      </c>
      <c r="Q12" s="4">
        <v>18</v>
      </c>
      <c r="R12" s="134">
        <v>380</v>
      </c>
      <c r="S12" s="134">
        <v>380</v>
      </c>
      <c r="T12" s="134">
        <v>380</v>
      </c>
      <c r="U12" s="134">
        <v>380</v>
      </c>
      <c r="V12" s="44">
        <f t="shared" ref="V12:V26" si="0">IF(AND(F12=0,G12=0,H12=0),0,IF(AND(F12=0,G12=0),H12,IF(AND(F12=0,H12=0),G12,IF(AND(G12=0,H12=0),F12,IF(F12=0,(G12+H12)/2,IF(G12=0,(F12+H12)/2,IF(H12=0,(F12+G12)/2,(F12+G12+H12)/3)))))))</f>
        <v>0</v>
      </c>
      <c r="W12" s="44">
        <f t="shared" ref="W12:W26" si="1">IF(AND(I12=0,J12=0,K12=0),0,IF(AND(I12=0,J12=0),K12,IF(AND(I12=0,K12=0),J12,IF(AND(J12=0,K12=0),I12,IF(I12=0,(J12+K12)/2,IF(J12=0,(I12+K12)/2,IF(K12=0,(I12+J12)/2,(I12+J12+K12)/3)))))))</f>
        <v>0</v>
      </c>
      <c r="X12" s="44">
        <f t="shared" ref="X12:X26" si="2">IF(AND(L12=0,M12=0,N12=0),0,IF(AND(L12=0,M12=0),N12,IF(AND(L12=0,N12=0),M12,IF(AND(M12=0,N12=0),L12,IF(L12=0,(M12+N12)/2,IF(M12=0,(L12+N12)/2,IF(N12=0,(L12+M12)/2,(L12+M12+N12)/3)))))))</f>
        <v>20.666666666666668</v>
      </c>
      <c r="Y12" s="168">
        <f t="shared" ref="Y12:Y26" si="3">IF(AND(O12=0,P12=0,Q12=0),0,IF(AND(O12=0,P12=0),Q12,IF(AND(O12=0,Q12=0),P12,IF(AND(P12=0,Q12=0),O12,IF(O12=0,(P12+Q12)/2,IF(P12=0,(O12+Q12)/2,IF(Q12=0,(O12+P12)/2,(O12+P12+Q12)/3)))))))</f>
        <v>8</v>
      </c>
      <c r="Z12" s="249">
        <f>SUM(V12:V16)</f>
        <v>0</v>
      </c>
      <c r="AA12" s="201">
        <f>SUM(W12:W16)</f>
        <v>0</v>
      </c>
      <c r="AB12" s="201">
        <f>SUM(X12:X16)</f>
        <v>58.833333333333336</v>
      </c>
      <c r="AC12" s="201">
        <f>SUM(Y12:Y16)</f>
        <v>38.333333333333329</v>
      </c>
      <c r="AD12" s="201">
        <f>Z12*0.38*0.9*SQRT(3)</f>
        <v>0</v>
      </c>
      <c r="AE12" s="201">
        <f t="shared" ref="AE12:AG12" si="4">AA12*0.38*0.9*SQRT(3)</f>
        <v>0</v>
      </c>
      <c r="AF12" s="201">
        <f t="shared" si="4"/>
        <v>34.85059429909338</v>
      </c>
      <c r="AG12" s="201">
        <f t="shared" si="4"/>
        <v>22.707186087227974</v>
      </c>
      <c r="AH12" s="201">
        <f>MAX(Z12:AC16)</f>
        <v>58.833333333333336</v>
      </c>
      <c r="AI12" s="185">
        <f>AH12*0.38*0.9*SQRT(3)</f>
        <v>34.85059429909338</v>
      </c>
      <c r="AJ12" s="185">
        <f>D12-AI12</f>
        <v>325.14940570090664</v>
      </c>
      <c r="AK12" s="123"/>
    </row>
    <row r="13" spans="1:37" ht="18.75" x14ac:dyDescent="0.25">
      <c r="A13" s="244"/>
      <c r="B13" s="247"/>
      <c r="C13" s="247"/>
      <c r="D13" s="192"/>
      <c r="E13" s="135" t="s">
        <v>117</v>
      </c>
      <c r="F13" s="7"/>
      <c r="G13" s="7"/>
      <c r="H13" s="7"/>
      <c r="I13" s="7"/>
      <c r="J13" s="7"/>
      <c r="K13" s="7"/>
      <c r="L13" s="7">
        <v>50</v>
      </c>
      <c r="M13" s="7">
        <v>31</v>
      </c>
      <c r="N13" s="7">
        <v>7</v>
      </c>
      <c r="O13" s="7">
        <v>33</v>
      </c>
      <c r="P13" s="7">
        <v>26</v>
      </c>
      <c r="Q13" s="7">
        <v>14</v>
      </c>
      <c r="R13" s="136">
        <v>380</v>
      </c>
      <c r="S13" s="136">
        <v>380</v>
      </c>
      <c r="T13" s="136">
        <v>380</v>
      </c>
      <c r="U13" s="136">
        <v>380</v>
      </c>
      <c r="V13" s="46">
        <f t="shared" si="0"/>
        <v>0</v>
      </c>
      <c r="W13" s="46">
        <f t="shared" si="1"/>
        <v>0</v>
      </c>
      <c r="X13" s="46">
        <f t="shared" si="2"/>
        <v>29.333333333333332</v>
      </c>
      <c r="Y13" s="169">
        <f t="shared" si="3"/>
        <v>24.333333333333332</v>
      </c>
      <c r="Z13" s="250"/>
      <c r="AA13" s="202"/>
      <c r="AB13" s="202"/>
      <c r="AC13" s="202"/>
      <c r="AD13" s="202"/>
      <c r="AE13" s="202"/>
      <c r="AF13" s="202"/>
      <c r="AG13" s="202"/>
      <c r="AH13" s="202"/>
      <c r="AI13" s="186"/>
      <c r="AJ13" s="186"/>
      <c r="AK13" s="123"/>
    </row>
    <row r="14" spans="1:37" ht="18.75" x14ac:dyDescent="0.25">
      <c r="A14" s="244"/>
      <c r="B14" s="247"/>
      <c r="C14" s="247"/>
      <c r="D14" s="192"/>
      <c r="E14" s="137" t="s">
        <v>118</v>
      </c>
      <c r="F14" s="120"/>
      <c r="G14" s="120"/>
      <c r="H14" s="120"/>
      <c r="I14" s="120"/>
      <c r="J14" s="120"/>
      <c r="K14" s="120"/>
      <c r="L14" s="120">
        <v>1</v>
      </c>
      <c r="M14" s="120">
        <v>5</v>
      </c>
      <c r="N14" s="120">
        <v>13</v>
      </c>
      <c r="O14" s="120">
        <v>1</v>
      </c>
      <c r="P14" s="120">
        <v>1</v>
      </c>
      <c r="Q14" s="120">
        <v>10</v>
      </c>
      <c r="R14" s="138"/>
      <c r="S14" s="138"/>
      <c r="T14" s="138"/>
      <c r="U14" s="138"/>
      <c r="V14" s="46">
        <f t="shared" si="0"/>
        <v>0</v>
      </c>
      <c r="W14" s="46">
        <f t="shared" si="1"/>
        <v>0</v>
      </c>
      <c r="X14" s="46">
        <f t="shared" si="2"/>
        <v>6.333333333333333</v>
      </c>
      <c r="Y14" s="169">
        <f t="shared" si="3"/>
        <v>4</v>
      </c>
      <c r="Z14" s="250"/>
      <c r="AA14" s="202"/>
      <c r="AB14" s="202"/>
      <c r="AC14" s="202"/>
      <c r="AD14" s="202"/>
      <c r="AE14" s="202"/>
      <c r="AF14" s="202"/>
      <c r="AG14" s="202"/>
      <c r="AH14" s="202"/>
      <c r="AI14" s="186"/>
      <c r="AJ14" s="186"/>
      <c r="AK14" s="123"/>
    </row>
    <row r="15" spans="1:37" ht="18.75" x14ac:dyDescent="0.25">
      <c r="A15" s="244"/>
      <c r="B15" s="247"/>
      <c r="C15" s="247"/>
      <c r="D15" s="192"/>
      <c r="E15" s="135" t="s">
        <v>48</v>
      </c>
      <c r="F15" s="7"/>
      <c r="G15" s="7"/>
      <c r="H15" s="7"/>
      <c r="I15" s="7"/>
      <c r="J15" s="7"/>
      <c r="K15" s="7"/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136"/>
      <c r="S15" s="136"/>
      <c r="T15" s="136"/>
      <c r="U15" s="136"/>
      <c r="V15" s="46">
        <f t="shared" si="0"/>
        <v>0</v>
      </c>
      <c r="W15" s="46">
        <f t="shared" si="1"/>
        <v>0</v>
      </c>
      <c r="X15" s="46">
        <f t="shared" si="2"/>
        <v>0</v>
      </c>
      <c r="Y15" s="169">
        <f t="shared" si="3"/>
        <v>0</v>
      </c>
      <c r="Z15" s="250"/>
      <c r="AA15" s="202"/>
      <c r="AB15" s="202"/>
      <c r="AC15" s="202"/>
      <c r="AD15" s="202"/>
      <c r="AE15" s="202"/>
      <c r="AF15" s="202"/>
      <c r="AG15" s="202"/>
      <c r="AH15" s="202"/>
      <c r="AI15" s="186"/>
      <c r="AJ15" s="186"/>
      <c r="AK15" s="123"/>
    </row>
    <row r="16" spans="1:37" ht="19.5" thickBot="1" x14ac:dyDescent="0.3">
      <c r="A16" s="245"/>
      <c r="B16" s="248"/>
      <c r="C16" s="248"/>
      <c r="D16" s="193"/>
      <c r="E16" s="139" t="s">
        <v>97</v>
      </c>
      <c r="F16" s="48"/>
      <c r="G16" s="48"/>
      <c r="H16" s="48"/>
      <c r="I16" s="48"/>
      <c r="J16" s="48"/>
      <c r="K16" s="48"/>
      <c r="L16" s="48">
        <v>2</v>
      </c>
      <c r="M16" s="48">
        <v>3</v>
      </c>
      <c r="N16" s="48">
        <v>0</v>
      </c>
      <c r="O16" s="48">
        <v>0</v>
      </c>
      <c r="P16" s="48">
        <v>2</v>
      </c>
      <c r="Q16" s="48">
        <v>0</v>
      </c>
      <c r="R16" s="140"/>
      <c r="S16" s="140"/>
      <c r="T16" s="140"/>
      <c r="U16" s="140"/>
      <c r="V16" s="50">
        <f t="shared" si="0"/>
        <v>0</v>
      </c>
      <c r="W16" s="50">
        <f t="shared" si="1"/>
        <v>0</v>
      </c>
      <c r="X16" s="50">
        <f t="shared" si="2"/>
        <v>2.5</v>
      </c>
      <c r="Y16" s="170">
        <f t="shared" si="3"/>
        <v>2</v>
      </c>
      <c r="Z16" s="251"/>
      <c r="AA16" s="203"/>
      <c r="AB16" s="203"/>
      <c r="AC16" s="203"/>
      <c r="AD16" s="203"/>
      <c r="AE16" s="203"/>
      <c r="AF16" s="203"/>
      <c r="AG16" s="203"/>
      <c r="AH16" s="203"/>
      <c r="AI16" s="187"/>
      <c r="AJ16" s="187"/>
      <c r="AK16" s="123"/>
    </row>
    <row r="17" spans="1:37" ht="18.75" x14ac:dyDescent="0.25">
      <c r="A17" s="243">
        <v>2</v>
      </c>
      <c r="B17" s="246" t="s">
        <v>95</v>
      </c>
      <c r="C17" s="252" t="s">
        <v>891</v>
      </c>
      <c r="D17" s="191"/>
      <c r="E17" s="133" t="s">
        <v>119</v>
      </c>
      <c r="F17" s="4"/>
      <c r="G17" s="4"/>
      <c r="H17" s="4"/>
      <c r="I17" s="4"/>
      <c r="J17" s="4"/>
      <c r="K17" s="4"/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141">
        <v>380</v>
      </c>
      <c r="S17" s="141">
        <v>380</v>
      </c>
      <c r="T17" s="141">
        <v>380</v>
      </c>
      <c r="U17" s="141">
        <v>380</v>
      </c>
      <c r="V17" s="44">
        <f t="shared" si="0"/>
        <v>0</v>
      </c>
      <c r="W17" s="44">
        <f t="shared" si="1"/>
        <v>0</v>
      </c>
      <c r="X17" s="44">
        <f t="shared" si="2"/>
        <v>0</v>
      </c>
      <c r="Y17" s="168">
        <f t="shared" si="3"/>
        <v>0</v>
      </c>
      <c r="Z17" s="249">
        <f>SUM(V17:V19)</f>
        <v>0</v>
      </c>
      <c r="AA17" s="201">
        <f>SUM(W17:W19)</f>
        <v>0</v>
      </c>
      <c r="AB17" s="201">
        <f>SUM(X17:X19)</f>
        <v>17</v>
      </c>
      <c r="AC17" s="201">
        <f>SUM(Y17:Y19)</f>
        <v>13</v>
      </c>
      <c r="AD17" s="201">
        <f t="shared" ref="AD17:AG27" si="5">Z17*0.38*0.9*SQRT(3)</f>
        <v>0</v>
      </c>
      <c r="AE17" s="201">
        <f t="shared" si="5"/>
        <v>0</v>
      </c>
      <c r="AF17" s="201">
        <f t="shared" si="5"/>
        <v>10.070143395205452</v>
      </c>
      <c r="AG17" s="201">
        <f t="shared" si="5"/>
        <v>7.7006978904512291</v>
      </c>
      <c r="AH17" s="201">
        <f>MAX(Z17:AC19)</f>
        <v>17</v>
      </c>
      <c r="AI17" s="185">
        <f t="shared" ref="AI17" si="6">AH17*0.38*0.9*SQRT(3)</f>
        <v>10.070143395205452</v>
      </c>
      <c r="AJ17" s="185">
        <f>D17-AI17</f>
        <v>-10.070143395205452</v>
      </c>
      <c r="AK17" s="123"/>
    </row>
    <row r="18" spans="1:37" ht="18.75" x14ac:dyDescent="0.25">
      <c r="A18" s="244"/>
      <c r="B18" s="247"/>
      <c r="C18" s="253"/>
      <c r="D18" s="192"/>
      <c r="E18" s="135" t="s">
        <v>120</v>
      </c>
      <c r="F18" s="7"/>
      <c r="G18" s="7"/>
      <c r="H18" s="7"/>
      <c r="I18" s="7"/>
      <c r="J18" s="7"/>
      <c r="K18" s="7"/>
      <c r="L18" s="7">
        <v>18</v>
      </c>
      <c r="M18" s="7">
        <v>7</v>
      </c>
      <c r="N18" s="7">
        <v>26</v>
      </c>
      <c r="O18" s="7">
        <v>16</v>
      </c>
      <c r="P18" s="7">
        <v>7</v>
      </c>
      <c r="Q18" s="7">
        <v>16</v>
      </c>
      <c r="R18" s="136">
        <v>380</v>
      </c>
      <c r="S18" s="136">
        <v>380</v>
      </c>
      <c r="T18" s="136">
        <v>380</v>
      </c>
      <c r="U18" s="136">
        <v>380</v>
      </c>
      <c r="V18" s="46">
        <f t="shared" si="0"/>
        <v>0</v>
      </c>
      <c r="W18" s="46">
        <f t="shared" si="1"/>
        <v>0</v>
      </c>
      <c r="X18" s="46">
        <f t="shared" si="2"/>
        <v>17</v>
      </c>
      <c r="Y18" s="169">
        <f t="shared" si="3"/>
        <v>13</v>
      </c>
      <c r="Z18" s="250"/>
      <c r="AA18" s="202"/>
      <c r="AB18" s="202"/>
      <c r="AC18" s="202"/>
      <c r="AD18" s="202"/>
      <c r="AE18" s="202"/>
      <c r="AF18" s="202"/>
      <c r="AG18" s="202"/>
      <c r="AH18" s="202"/>
      <c r="AI18" s="186"/>
      <c r="AJ18" s="186"/>
      <c r="AK18" s="123"/>
    </row>
    <row r="19" spans="1:37" ht="19.5" thickBot="1" x14ac:dyDescent="0.3">
      <c r="A19" s="245"/>
      <c r="B19" s="248"/>
      <c r="C19" s="254"/>
      <c r="D19" s="193"/>
      <c r="E19" s="139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142"/>
      <c r="S19" s="142"/>
      <c r="T19" s="142"/>
      <c r="U19" s="142"/>
      <c r="V19" s="50"/>
      <c r="W19" s="50"/>
      <c r="X19" s="50"/>
      <c r="Y19" s="170"/>
      <c r="Z19" s="251"/>
      <c r="AA19" s="203"/>
      <c r="AB19" s="203"/>
      <c r="AC19" s="203"/>
      <c r="AD19" s="203"/>
      <c r="AE19" s="203"/>
      <c r="AF19" s="203"/>
      <c r="AG19" s="203"/>
      <c r="AH19" s="203"/>
      <c r="AI19" s="187"/>
      <c r="AJ19" s="187"/>
      <c r="AK19" s="123"/>
    </row>
    <row r="20" spans="1:37" ht="18.75" x14ac:dyDescent="0.25">
      <c r="A20" s="255">
        <v>3</v>
      </c>
      <c r="B20" s="258" t="s">
        <v>16</v>
      </c>
      <c r="C20" s="194">
        <v>250</v>
      </c>
      <c r="D20" s="194">
        <f>250*0.9</f>
        <v>225</v>
      </c>
      <c r="E20" s="133" t="s">
        <v>48</v>
      </c>
      <c r="F20" s="4"/>
      <c r="G20" s="4"/>
      <c r="H20" s="4"/>
      <c r="I20" s="4"/>
      <c r="J20" s="4"/>
      <c r="K20" s="4"/>
      <c r="L20" s="4">
        <v>81</v>
      </c>
      <c r="M20" s="4">
        <v>99</v>
      </c>
      <c r="N20" s="4">
        <v>83</v>
      </c>
      <c r="O20" s="4">
        <v>84</v>
      </c>
      <c r="P20" s="4">
        <v>98</v>
      </c>
      <c r="Q20" s="4">
        <v>83</v>
      </c>
      <c r="R20" s="141">
        <v>380</v>
      </c>
      <c r="S20" s="141">
        <v>380</v>
      </c>
      <c r="T20" s="141">
        <v>380</v>
      </c>
      <c r="U20" s="141">
        <v>380</v>
      </c>
      <c r="V20" s="44">
        <f t="shared" si="0"/>
        <v>0</v>
      </c>
      <c r="W20" s="44">
        <f t="shared" si="1"/>
        <v>0</v>
      </c>
      <c r="X20" s="44">
        <f t="shared" si="2"/>
        <v>87.666666666666671</v>
      </c>
      <c r="Y20" s="168">
        <f t="shared" si="3"/>
        <v>88.333333333333329</v>
      </c>
      <c r="Z20" s="249">
        <f>SUM(V20:V22)</f>
        <v>0</v>
      </c>
      <c r="AA20" s="201">
        <f>SUM(W20:W22)</f>
        <v>0</v>
      </c>
      <c r="AB20" s="201">
        <f>SUM(X20:X22)</f>
        <v>96</v>
      </c>
      <c r="AC20" s="201">
        <f>SUM(Y20:Y22)</f>
        <v>94</v>
      </c>
      <c r="AD20" s="201">
        <f t="shared" ref="AD20" si="7">Z20*0.38*0.9*SQRT(3)</f>
        <v>0</v>
      </c>
      <c r="AE20" s="201">
        <f t="shared" si="5"/>
        <v>0</v>
      </c>
      <c r="AF20" s="201">
        <f t="shared" si="5"/>
        <v>56.86669211410139</v>
      </c>
      <c r="AG20" s="201">
        <f t="shared" si="5"/>
        <v>55.681969361724271</v>
      </c>
      <c r="AH20" s="201">
        <f>MAX(Z20:AC22)</f>
        <v>96</v>
      </c>
      <c r="AI20" s="185">
        <f t="shared" ref="AI20" si="8">AH20*0.38*0.9*SQRT(3)</f>
        <v>56.86669211410139</v>
      </c>
      <c r="AJ20" s="185">
        <f>D20-AI20</f>
        <v>168.1333078858986</v>
      </c>
      <c r="AK20" s="123"/>
    </row>
    <row r="21" spans="1:37" ht="18.75" x14ac:dyDescent="0.25">
      <c r="A21" s="256"/>
      <c r="B21" s="259"/>
      <c r="C21" s="195"/>
      <c r="D21" s="195"/>
      <c r="E21" s="135" t="s">
        <v>121</v>
      </c>
      <c r="F21" s="7"/>
      <c r="G21" s="7"/>
      <c r="H21" s="7"/>
      <c r="I21" s="7"/>
      <c r="J21" s="7"/>
      <c r="K21" s="7"/>
      <c r="L21" s="7">
        <v>7</v>
      </c>
      <c r="M21" s="7">
        <v>10</v>
      </c>
      <c r="N21" s="7">
        <v>8</v>
      </c>
      <c r="O21" s="7">
        <v>3</v>
      </c>
      <c r="P21" s="7">
        <v>8</v>
      </c>
      <c r="Q21" s="7">
        <v>6</v>
      </c>
      <c r="R21" s="136">
        <v>380</v>
      </c>
      <c r="S21" s="136">
        <v>380</v>
      </c>
      <c r="T21" s="136">
        <v>380</v>
      </c>
      <c r="U21" s="136">
        <v>380</v>
      </c>
      <c r="V21" s="46">
        <f t="shared" si="0"/>
        <v>0</v>
      </c>
      <c r="W21" s="46">
        <f t="shared" si="1"/>
        <v>0</v>
      </c>
      <c r="X21" s="46">
        <f t="shared" si="2"/>
        <v>8.3333333333333339</v>
      </c>
      <c r="Y21" s="169">
        <f t="shared" si="3"/>
        <v>5.666666666666667</v>
      </c>
      <c r="Z21" s="250"/>
      <c r="AA21" s="202"/>
      <c r="AB21" s="202"/>
      <c r="AC21" s="202"/>
      <c r="AD21" s="202"/>
      <c r="AE21" s="202"/>
      <c r="AF21" s="202"/>
      <c r="AG21" s="202"/>
      <c r="AH21" s="202"/>
      <c r="AI21" s="186"/>
      <c r="AJ21" s="186"/>
      <c r="AK21" s="123"/>
    </row>
    <row r="22" spans="1:37" ht="19.5" thickBot="1" x14ac:dyDescent="0.3">
      <c r="A22" s="257"/>
      <c r="B22" s="260"/>
      <c r="C22" s="196"/>
      <c r="D22" s="196"/>
      <c r="E22" s="139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142"/>
      <c r="S22" s="142"/>
      <c r="T22" s="142"/>
      <c r="U22" s="142"/>
      <c r="V22" s="50">
        <f t="shared" si="0"/>
        <v>0</v>
      </c>
      <c r="W22" s="50">
        <f t="shared" si="1"/>
        <v>0</v>
      </c>
      <c r="X22" s="50">
        <f t="shared" si="2"/>
        <v>0</v>
      </c>
      <c r="Y22" s="170">
        <f t="shared" si="3"/>
        <v>0</v>
      </c>
      <c r="Z22" s="251"/>
      <c r="AA22" s="203"/>
      <c r="AB22" s="203"/>
      <c r="AC22" s="203"/>
      <c r="AD22" s="203"/>
      <c r="AE22" s="203"/>
      <c r="AF22" s="203"/>
      <c r="AG22" s="203"/>
      <c r="AH22" s="203"/>
      <c r="AI22" s="187"/>
      <c r="AJ22" s="187"/>
      <c r="AK22" s="123"/>
    </row>
    <row r="23" spans="1:37" ht="18.75" x14ac:dyDescent="0.25">
      <c r="A23" s="255">
        <v>4</v>
      </c>
      <c r="B23" s="258" t="s">
        <v>20</v>
      </c>
      <c r="C23" s="194">
        <v>250</v>
      </c>
      <c r="D23" s="194">
        <f>250*0.9</f>
        <v>225</v>
      </c>
      <c r="E23" s="133">
        <v>1</v>
      </c>
      <c r="F23" s="4"/>
      <c r="G23" s="4"/>
      <c r="H23" s="4"/>
      <c r="I23" s="4"/>
      <c r="J23" s="4"/>
      <c r="K23" s="4"/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13</v>
      </c>
      <c r="R23" s="141">
        <v>380</v>
      </c>
      <c r="S23" s="141">
        <v>380</v>
      </c>
      <c r="T23" s="141">
        <v>380</v>
      </c>
      <c r="U23" s="141">
        <v>380</v>
      </c>
      <c r="V23" s="44">
        <f t="shared" si="0"/>
        <v>0</v>
      </c>
      <c r="W23" s="44">
        <f t="shared" si="1"/>
        <v>0</v>
      </c>
      <c r="X23" s="44">
        <f t="shared" si="2"/>
        <v>1</v>
      </c>
      <c r="Y23" s="168">
        <f t="shared" si="3"/>
        <v>5</v>
      </c>
      <c r="Z23" s="249">
        <f>SUM(V23:V26)</f>
        <v>0</v>
      </c>
      <c r="AA23" s="201">
        <f>SUM(W23:W26)</f>
        <v>0</v>
      </c>
      <c r="AB23" s="201">
        <f>SUM(X23:X26)</f>
        <v>90</v>
      </c>
      <c r="AC23" s="201">
        <f>SUM(Y23:Y26)</f>
        <v>110</v>
      </c>
      <c r="AD23" s="201">
        <f t="shared" ref="AD23" si="9">Z23*0.38*0.9*SQRT(3)</f>
        <v>0</v>
      </c>
      <c r="AE23" s="201">
        <f t="shared" si="5"/>
        <v>0</v>
      </c>
      <c r="AF23" s="201">
        <f t="shared" si="5"/>
        <v>53.312523856970046</v>
      </c>
      <c r="AG23" s="201">
        <f t="shared" si="5"/>
        <v>65.159751380741156</v>
      </c>
      <c r="AH23" s="201">
        <f>MAX(Z23:AC26)</f>
        <v>110</v>
      </c>
      <c r="AI23" s="185">
        <f t="shared" ref="AI23" si="10">AH23*0.38*0.9*SQRT(3)</f>
        <v>65.159751380741156</v>
      </c>
      <c r="AJ23" s="185">
        <f>D23-AI23</f>
        <v>159.84024861925883</v>
      </c>
      <c r="AK23" s="123"/>
    </row>
    <row r="24" spans="1:37" ht="18.75" x14ac:dyDescent="0.25">
      <c r="A24" s="256"/>
      <c r="B24" s="259"/>
      <c r="C24" s="195"/>
      <c r="D24" s="195"/>
      <c r="E24" s="135">
        <v>2</v>
      </c>
      <c r="F24" s="7"/>
      <c r="G24" s="7"/>
      <c r="H24" s="7"/>
      <c r="I24" s="7"/>
      <c r="J24" s="7"/>
      <c r="K24" s="7"/>
      <c r="L24" s="7">
        <v>27</v>
      </c>
      <c r="M24" s="7">
        <v>29</v>
      </c>
      <c r="N24" s="7">
        <v>30</v>
      </c>
      <c r="O24" s="7">
        <v>32</v>
      </c>
      <c r="P24" s="7">
        <v>28</v>
      </c>
      <c r="Q24" s="7">
        <v>37</v>
      </c>
      <c r="R24" s="136">
        <v>380</v>
      </c>
      <c r="S24" s="136">
        <v>380</v>
      </c>
      <c r="T24" s="136">
        <v>380</v>
      </c>
      <c r="U24" s="136">
        <v>380</v>
      </c>
      <c r="V24" s="46">
        <f t="shared" si="0"/>
        <v>0</v>
      </c>
      <c r="W24" s="46">
        <f t="shared" si="1"/>
        <v>0</v>
      </c>
      <c r="X24" s="46">
        <f t="shared" si="2"/>
        <v>28.666666666666668</v>
      </c>
      <c r="Y24" s="169">
        <f t="shared" si="3"/>
        <v>32.333333333333336</v>
      </c>
      <c r="Z24" s="250"/>
      <c r="AA24" s="202"/>
      <c r="AB24" s="202"/>
      <c r="AC24" s="202"/>
      <c r="AD24" s="202"/>
      <c r="AE24" s="202"/>
      <c r="AF24" s="202"/>
      <c r="AG24" s="202"/>
      <c r="AH24" s="202"/>
      <c r="AI24" s="186"/>
      <c r="AJ24" s="186"/>
      <c r="AK24" s="123"/>
    </row>
    <row r="25" spans="1:37" ht="18.75" x14ac:dyDescent="0.25">
      <c r="A25" s="256"/>
      <c r="B25" s="259"/>
      <c r="C25" s="195"/>
      <c r="D25" s="195"/>
      <c r="E25" s="137">
        <v>3</v>
      </c>
      <c r="F25" s="120"/>
      <c r="G25" s="120"/>
      <c r="H25" s="120"/>
      <c r="I25" s="120"/>
      <c r="J25" s="120"/>
      <c r="K25" s="120"/>
      <c r="L25" s="120">
        <v>40</v>
      </c>
      <c r="M25" s="120">
        <v>27</v>
      </c>
      <c r="N25" s="120">
        <v>7</v>
      </c>
      <c r="O25" s="120">
        <v>37</v>
      </c>
      <c r="P25" s="120">
        <v>44</v>
      </c>
      <c r="Q25" s="120">
        <v>15</v>
      </c>
      <c r="R25" s="136">
        <v>380</v>
      </c>
      <c r="S25" s="136">
        <v>380</v>
      </c>
      <c r="T25" s="136">
        <v>380</v>
      </c>
      <c r="U25" s="136">
        <v>380</v>
      </c>
      <c r="V25" s="46">
        <f t="shared" si="0"/>
        <v>0</v>
      </c>
      <c r="W25" s="46">
        <f t="shared" si="1"/>
        <v>0</v>
      </c>
      <c r="X25" s="46">
        <f t="shared" si="2"/>
        <v>24.666666666666668</v>
      </c>
      <c r="Y25" s="169">
        <f t="shared" si="3"/>
        <v>32</v>
      </c>
      <c r="Z25" s="250"/>
      <c r="AA25" s="202"/>
      <c r="AB25" s="202"/>
      <c r="AC25" s="202"/>
      <c r="AD25" s="202"/>
      <c r="AE25" s="202"/>
      <c r="AF25" s="202"/>
      <c r="AG25" s="202"/>
      <c r="AH25" s="202"/>
      <c r="AI25" s="186"/>
      <c r="AJ25" s="186"/>
      <c r="AK25" s="123"/>
    </row>
    <row r="26" spans="1:37" ht="19.5" thickBot="1" x14ac:dyDescent="0.3">
      <c r="A26" s="257"/>
      <c r="B26" s="260"/>
      <c r="C26" s="196"/>
      <c r="D26" s="196"/>
      <c r="E26" s="143">
        <v>4</v>
      </c>
      <c r="F26" s="38"/>
      <c r="G26" s="38"/>
      <c r="H26" s="38"/>
      <c r="I26" s="38"/>
      <c r="J26" s="38"/>
      <c r="K26" s="38"/>
      <c r="L26" s="38">
        <v>30</v>
      </c>
      <c r="M26" s="38">
        <v>29</v>
      </c>
      <c r="N26" s="38">
        <v>48</v>
      </c>
      <c r="O26" s="38">
        <v>29</v>
      </c>
      <c r="P26" s="38">
        <v>47</v>
      </c>
      <c r="Q26" s="38">
        <v>46</v>
      </c>
      <c r="R26" s="142">
        <v>380</v>
      </c>
      <c r="S26" s="142">
        <v>380</v>
      </c>
      <c r="T26" s="142">
        <v>380</v>
      </c>
      <c r="U26" s="142">
        <v>380</v>
      </c>
      <c r="V26" s="50">
        <f t="shared" si="0"/>
        <v>0</v>
      </c>
      <c r="W26" s="50">
        <f t="shared" si="1"/>
        <v>0</v>
      </c>
      <c r="X26" s="50">
        <f t="shared" si="2"/>
        <v>35.666666666666664</v>
      </c>
      <c r="Y26" s="170">
        <f t="shared" si="3"/>
        <v>40.666666666666664</v>
      </c>
      <c r="Z26" s="251"/>
      <c r="AA26" s="203"/>
      <c r="AB26" s="203"/>
      <c r="AC26" s="203"/>
      <c r="AD26" s="203"/>
      <c r="AE26" s="203"/>
      <c r="AF26" s="203"/>
      <c r="AG26" s="203"/>
      <c r="AH26" s="203"/>
      <c r="AI26" s="187"/>
      <c r="AJ26" s="187"/>
      <c r="AK26" s="123"/>
    </row>
    <row r="27" spans="1:37" ht="18.75" x14ac:dyDescent="0.25">
      <c r="A27" s="255">
        <v>5</v>
      </c>
      <c r="B27" s="258" t="s">
        <v>28</v>
      </c>
      <c r="C27" s="194">
        <v>250</v>
      </c>
      <c r="D27" s="194">
        <f>250*0.9</f>
        <v>225</v>
      </c>
      <c r="E27" s="133">
        <v>1</v>
      </c>
      <c r="F27" s="4"/>
      <c r="G27" s="4"/>
      <c r="H27" s="4"/>
      <c r="I27" s="4"/>
      <c r="J27" s="4"/>
      <c r="K27" s="4"/>
      <c r="L27" s="4">
        <v>46</v>
      </c>
      <c r="M27" s="4">
        <v>57</v>
      </c>
      <c r="N27" s="4">
        <v>30</v>
      </c>
      <c r="O27" s="4">
        <v>20</v>
      </c>
      <c r="P27" s="4">
        <v>39</v>
      </c>
      <c r="Q27" s="4">
        <v>30</v>
      </c>
      <c r="R27" s="141">
        <v>380</v>
      </c>
      <c r="S27" s="141">
        <v>380</v>
      </c>
      <c r="T27" s="141">
        <v>380</v>
      </c>
      <c r="U27" s="141">
        <v>380</v>
      </c>
      <c r="V27" s="44">
        <f t="shared" ref="V27:V35" si="11">IF(AND(F27=0,G27=0,H27=0),0,IF(AND(F27=0,G27=0),H27,IF(AND(F27=0,H27=0),G27,IF(AND(G27=0,H27=0),F27,IF(F27=0,(G27+H27)/2,IF(G27=0,(F27+H27)/2,IF(H27=0,(F27+G27)/2,(F27+G27+H27)/3)))))))</f>
        <v>0</v>
      </c>
      <c r="W27" s="44">
        <f t="shared" ref="W27:W35" si="12">IF(AND(I27=0,J27=0,K27=0),0,IF(AND(I27=0,J27=0),K27,IF(AND(I27=0,K27=0),J27,IF(AND(J27=0,K27=0),I27,IF(I27=0,(J27+K27)/2,IF(J27=0,(I27+K27)/2,IF(K27=0,(I27+J27)/2,(I27+J27+K27)/3)))))))</f>
        <v>0</v>
      </c>
      <c r="X27" s="44">
        <f t="shared" ref="X27:X35" si="13">IF(AND(L27=0,M27=0,N27=0),0,IF(AND(L27=0,M27=0),N27,IF(AND(L27=0,N27=0),M27,IF(AND(M27=0,N27=0),L27,IF(L27=0,(M27+N27)/2,IF(M27=0,(L27+N27)/2,IF(N27=0,(L27+M27)/2,(L27+M27+N27)/3)))))))</f>
        <v>44.333333333333336</v>
      </c>
      <c r="Y27" s="168">
        <f t="shared" ref="Y27:Y35" si="14">IF(AND(O27=0,P27=0,Q27=0),0,IF(AND(O27=0,P27=0),Q27,IF(AND(O27=0,Q27=0),P27,IF(AND(P27=0,Q27=0),O27,IF(O27=0,(P27+Q27)/2,IF(P27=0,(O27+Q27)/2,IF(Q27=0,(O27+P27)/2,(O27+P27+Q27)/3)))))))</f>
        <v>29.666666666666668</v>
      </c>
      <c r="Z27" s="249">
        <f>SUM(V27:V28)</f>
        <v>0</v>
      </c>
      <c r="AA27" s="201">
        <f>SUM(W27:W28)</f>
        <v>0</v>
      </c>
      <c r="AB27" s="201">
        <f>SUM(X27:X28)</f>
        <v>53.666666666666671</v>
      </c>
      <c r="AC27" s="201">
        <f>SUM(Y27:Y28)</f>
        <v>46</v>
      </c>
      <c r="AD27" s="201">
        <f t="shared" ref="AD27" si="15">Z27*0.38*0.9*SQRT(3)</f>
        <v>0</v>
      </c>
      <c r="AE27" s="201">
        <f t="shared" si="5"/>
        <v>0</v>
      </c>
      <c r="AF27" s="201">
        <f t="shared" si="5"/>
        <v>31.790060522119177</v>
      </c>
      <c r="AG27" s="201">
        <f t="shared" si="5"/>
        <v>27.248623304673579</v>
      </c>
      <c r="AH27" s="201">
        <f>MAX(Z27:AC28)</f>
        <v>53.666666666666671</v>
      </c>
      <c r="AI27" s="185">
        <f t="shared" ref="AI27" si="16">AH27*0.38*0.9*SQRT(3)</f>
        <v>31.790060522119177</v>
      </c>
      <c r="AJ27" s="185">
        <f>D27-AI27</f>
        <v>193.20993947788082</v>
      </c>
      <c r="AK27" s="123"/>
    </row>
    <row r="28" spans="1:37" ht="19.5" thickBot="1" x14ac:dyDescent="0.3">
      <c r="A28" s="257"/>
      <c r="B28" s="260"/>
      <c r="C28" s="196"/>
      <c r="D28" s="196"/>
      <c r="E28" s="143">
        <v>2</v>
      </c>
      <c r="F28" s="38"/>
      <c r="G28" s="38"/>
      <c r="H28" s="38"/>
      <c r="I28" s="38"/>
      <c r="J28" s="38"/>
      <c r="K28" s="38"/>
      <c r="L28" s="38">
        <v>14</v>
      </c>
      <c r="M28" s="38">
        <v>4</v>
      </c>
      <c r="N28" s="38">
        <v>10</v>
      </c>
      <c r="O28" s="38">
        <v>20</v>
      </c>
      <c r="P28" s="38">
        <v>12</v>
      </c>
      <c r="Q28" s="38">
        <v>17</v>
      </c>
      <c r="R28" s="142">
        <v>380</v>
      </c>
      <c r="S28" s="142">
        <v>380</v>
      </c>
      <c r="T28" s="142">
        <v>380</v>
      </c>
      <c r="U28" s="142">
        <v>380</v>
      </c>
      <c r="V28" s="50">
        <f t="shared" si="11"/>
        <v>0</v>
      </c>
      <c r="W28" s="50">
        <f t="shared" si="12"/>
        <v>0</v>
      </c>
      <c r="X28" s="50">
        <f t="shared" si="13"/>
        <v>9.3333333333333339</v>
      </c>
      <c r="Y28" s="170">
        <f t="shared" si="14"/>
        <v>16.333333333333332</v>
      </c>
      <c r="Z28" s="251"/>
      <c r="AA28" s="203"/>
      <c r="AB28" s="203"/>
      <c r="AC28" s="203"/>
      <c r="AD28" s="203"/>
      <c r="AE28" s="203"/>
      <c r="AF28" s="203"/>
      <c r="AG28" s="203"/>
      <c r="AH28" s="203"/>
      <c r="AI28" s="187"/>
      <c r="AJ28" s="187"/>
      <c r="AK28" s="123"/>
    </row>
    <row r="29" spans="1:37" ht="18.75" x14ac:dyDescent="0.25">
      <c r="A29" s="255">
        <v>6</v>
      </c>
      <c r="B29" s="258" t="s">
        <v>36</v>
      </c>
      <c r="C29" s="194">
        <v>315</v>
      </c>
      <c r="D29" s="194">
        <f>315*0.9</f>
        <v>283.5</v>
      </c>
      <c r="E29" s="133" t="s">
        <v>122</v>
      </c>
      <c r="F29" s="4"/>
      <c r="G29" s="4"/>
      <c r="H29" s="4"/>
      <c r="I29" s="4"/>
      <c r="J29" s="4"/>
      <c r="K29" s="4"/>
      <c r="L29" s="4">
        <v>21</v>
      </c>
      <c r="M29" s="4">
        <v>14</v>
      </c>
      <c r="N29" s="4">
        <v>16</v>
      </c>
      <c r="O29" s="4">
        <v>17</v>
      </c>
      <c r="P29" s="4">
        <v>16</v>
      </c>
      <c r="Q29" s="4">
        <v>12</v>
      </c>
      <c r="R29" s="141">
        <v>380</v>
      </c>
      <c r="S29" s="141">
        <v>380</v>
      </c>
      <c r="T29" s="141">
        <v>380</v>
      </c>
      <c r="U29" s="141">
        <v>380</v>
      </c>
      <c r="V29" s="44">
        <f t="shared" si="11"/>
        <v>0</v>
      </c>
      <c r="W29" s="44">
        <f t="shared" si="12"/>
        <v>0</v>
      </c>
      <c r="X29" s="44">
        <f t="shared" si="13"/>
        <v>17</v>
      </c>
      <c r="Y29" s="168">
        <f t="shared" si="14"/>
        <v>15</v>
      </c>
      <c r="Z29" s="249">
        <f>SUM(V29:V32)</f>
        <v>0</v>
      </c>
      <c r="AA29" s="201">
        <f>SUM(W29:W32)</f>
        <v>0</v>
      </c>
      <c r="AB29" s="201">
        <f>SUM(X29:X32)</f>
        <v>105.33333333333334</v>
      </c>
      <c r="AC29" s="201">
        <f>SUM(Y29:Y32)</f>
        <v>113.66666666666666</v>
      </c>
      <c r="AD29" s="201">
        <f t="shared" ref="AD29:AG38" si="17">Z29*0.38*0.9*SQRT(3)</f>
        <v>0</v>
      </c>
      <c r="AE29" s="201">
        <f t="shared" si="17"/>
        <v>0</v>
      </c>
      <c r="AF29" s="201">
        <f t="shared" si="17"/>
        <v>62.395398291861248</v>
      </c>
      <c r="AG29" s="201">
        <f t="shared" si="17"/>
        <v>67.331743093432522</v>
      </c>
      <c r="AH29" s="201">
        <f>MAX(Z29:AC32)</f>
        <v>113.66666666666666</v>
      </c>
      <c r="AI29" s="185">
        <f t="shared" ref="AI29" si="18">AH29*0.38*0.9*SQRT(3)</f>
        <v>67.331743093432522</v>
      </c>
      <c r="AJ29" s="185">
        <f>D29-AI29</f>
        <v>216.16825690656748</v>
      </c>
      <c r="AK29" s="123"/>
    </row>
    <row r="30" spans="1:37" ht="18.75" x14ac:dyDescent="0.25">
      <c r="A30" s="256"/>
      <c r="B30" s="259"/>
      <c r="C30" s="195"/>
      <c r="D30" s="195"/>
      <c r="E30" s="135" t="s">
        <v>112</v>
      </c>
      <c r="F30" s="7"/>
      <c r="G30" s="7"/>
      <c r="H30" s="7"/>
      <c r="I30" s="7"/>
      <c r="J30" s="7"/>
      <c r="K30" s="7"/>
      <c r="L30" s="7">
        <v>27</v>
      </c>
      <c r="M30" s="7">
        <v>67</v>
      </c>
      <c r="N30" s="7">
        <v>62</v>
      </c>
      <c r="O30" s="7">
        <v>33</v>
      </c>
      <c r="P30" s="7">
        <v>102</v>
      </c>
      <c r="Q30" s="7">
        <v>61</v>
      </c>
      <c r="R30" s="136">
        <v>380</v>
      </c>
      <c r="S30" s="136">
        <v>380</v>
      </c>
      <c r="T30" s="136">
        <v>380</v>
      </c>
      <c r="U30" s="136">
        <v>380</v>
      </c>
      <c r="V30" s="46">
        <f t="shared" si="11"/>
        <v>0</v>
      </c>
      <c r="W30" s="46">
        <f t="shared" si="12"/>
        <v>0</v>
      </c>
      <c r="X30" s="46">
        <f t="shared" si="13"/>
        <v>52</v>
      </c>
      <c r="Y30" s="169">
        <f t="shared" si="14"/>
        <v>65.333333333333329</v>
      </c>
      <c r="Z30" s="250"/>
      <c r="AA30" s="202"/>
      <c r="AB30" s="202"/>
      <c r="AC30" s="202"/>
      <c r="AD30" s="202"/>
      <c r="AE30" s="202"/>
      <c r="AF30" s="202"/>
      <c r="AG30" s="202"/>
      <c r="AH30" s="202"/>
      <c r="AI30" s="186"/>
      <c r="AJ30" s="186"/>
      <c r="AK30" s="123"/>
    </row>
    <row r="31" spans="1:37" ht="18.75" x14ac:dyDescent="0.25">
      <c r="A31" s="256"/>
      <c r="B31" s="259"/>
      <c r="C31" s="195"/>
      <c r="D31" s="195"/>
      <c r="E31" s="137" t="s">
        <v>84</v>
      </c>
      <c r="F31" s="120"/>
      <c r="G31" s="120"/>
      <c r="H31" s="120"/>
      <c r="I31" s="120"/>
      <c r="J31" s="120"/>
      <c r="K31" s="120"/>
      <c r="L31" s="120">
        <v>23</v>
      </c>
      <c r="M31" s="120">
        <v>56</v>
      </c>
      <c r="N31" s="120">
        <v>30</v>
      </c>
      <c r="O31" s="120">
        <v>26</v>
      </c>
      <c r="P31" s="120">
        <v>42</v>
      </c>
      <c r="Q31" s="120">
        <v>32</v>
      </c>
      <c r="R31" s="138"/>
      <c r="S31" s="138"/>
      <c r="T31" s="138"/>
      <c r="U31" s="138"/>
      <c r="V31" s="46">
        <f t="shared" si="11"/>
        <v>0</v>
      </c>
      <c r="W31" s="46">
        <f t="shared" si="12"/>
        <v>0</v>
      </c>
      <c r="X31" s="46">
        <f t="shared" si="13"/>
        <v>36.333333333333336</v>
      </c>
      <c r="Y31" s="169">
        <f t="shared" si="14"/>
        <v>33.333333333333336</v>
      </c>
      <c r="Z31" s="250"/>
      <c r="AA31" s="202"/>
      <c r="AB31" s="202"/>
      <c r="AC31" s="202"/>
      <c r="AD31" s="202"/>
      <c r="AE31" s="202"/>
      <c r="AF31" s="202"/>
      <c r="AG31" s="202"/>
      <c r="AH31" s="202"/>
      <c r="AI31" s="186"/>
      <c r="AJ31" s="186"/>
      <c r="AK31" s="123"/>
    </row>
    <row r="32" spans="1:37" ht="19.5" thickBot="1" x14ac:dyDescent="0.3">
      <c r="A32" s="257"/>
      <c r="B32" s="260"/>
      <c r="C32" s="196"/>
      <c r="D32" s="196"/>
      <c r="E32" s="143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42"/>
      <c r="S32" s="142"/>
      <c r="T32" s="142"/>
      <c r="U32" s="142"/>
      <c r="V32" s="50">
        <f t="shared" si="11"/>
        <v>0</v>
      </c>
      <c r="W32" s="50">
        <f t="shared" si="12"/>
        <v>0</v>
      </c>
      <c r="X32" s="50">
        <f t="shared" si="13"/>
        <v>0</v>
      </c>
      <c r="Y32" s="170">
        <f t="shared" si="14"/>
        <v>0</v>
      </c>
      <c r="Z32" s="251"/>
      <c r="AA32" s="203"/>
      <c r="AB32" s="203"/>
      <c r="AC32" s="203"/>
      <c r="AD32" s="203"/>
      <c r="AE32" s="203"/>
      <c r="AF32" s="203"/>
      <c r="AG32" s="203"/>
      <c r="AH32" s="203"/>
      <c r="AI32" s="187"/>
      <c r="AJ32" s="187"/>
      <c r="AK32" s="123"/>
    </row>
    <row r="33" spans="1:37" ht="18.75" x14ac:dyDescent="0.25">
      <c r="A33" s="255">
        <v>7</v>
      </c>
      <c r="B33" s="258" t="s">
        <v>129</v>
      </c>
      <c r="C33" s="261" t="s">
        <v>891</v>
      </c>
      <c r="D33" s="194"/>
      <c r="E33" s="133" t="s">
        <v>123</v>
      </c>
      <c r="F33" s="4"/>
      <c r="G33" s="4"/>
      <c r="H33" s="4"/>
      <c r="I33" s="4"/>
      <c r="J33" s="4"/>
      <c r="K33" s="4"/>
      <c r="L33" s="4">
        <v>26</v>
      </c>
      <c r="M33" s="4">
        <v>21</v>
      </c>
      <c r="N33" s="4">
        <v>6</v>
      </c>
      <c r="O33" s="4">
        <v>89</v>
      </c>
      <c r="P33" s="4">
        <v>26</v>
      </c>
      <c r="Q33" s="4">
        <v>6</v>
      </c>
      <c r="R33" s="141">
        <v>380</v>
      </c>
      <c r="S33" s="141">
        <v>380</v>
      </c>
      <c r="T33" s="141">
        <v>380</v>
      </c>
      <c r="U33" s="141">
        <v>380</v>
      </c>
      <c r="V33" s="44">
        <f t="shared" si="11"/>
        <v>0</v>
      </c>
      <c r="W33" s="44">
        <f t="shared" si="12"/>
        <v>0</v>
      </c>
      <c r="X33" s="44">
        <f t="shared" si="13"/>
        <v>17.666666666666668</v>
      </c>
      <c r="Y33" s="168">
        <f t="shared" si="14"/>
        <v>40.333333333333336</v>
      </c>
      <c r="Z33" s="249">
        <f>SUM(V33:V35)</f>
        <v>0</v>
      </c>
      <c r="AA33" s="201">
        <f>SUM(W33:W35)</f>
        <v>0</v>
      </c>
      <c r="AB33" s="201">
        <f>SUM(X33:X35)</f>
        <v>21.666666666666668</v>
      </c>
      <c r="AC33" s="201">
        <f>SUM(Y33:Y35)</f>
        <v>44.666666666666671</v>
      </c>
      <c r="AD33" s="201">
        <f t="shared" ref="AD33" si="19">Z33*0.38*0.9*SQRT(3)</f>
        <v>0</v>
      </c>
      <c r="AE33" s="201">
        <f t="shared" si="17"/>
        <v>0</v>
      </c>
      <c r="AF33" s="201">
        <f t="shared" si="17"/>
        <v>12.834496484085381</v>
      </c>
      <c r="AG33" s="201">
        <f t="shared" si="17"/>
        <v>26.458808136422174</v>
      </c>
      <c r="AH33" s="201">
        <f>MAX(Z33:AC35)</f>
        <v>44.666666666666671</v>
      </c>
      <c r="AI33" s="185">
        <f t="shared" ref="AI33" si="20">AH33*0.38*0.9*SQRT(3)</f>
        <v>26.458808136422174</v>
      </c>
      <c r="AJ33" s="185">
        <f>D33-AI33</f>
        <v>-26.458808136422174</v>
      </c>
      <c r="AK33" s="123"/>
    </row>
    <row r="34" spans="1:37" ht="18.75" x14ac:dyDescent="0.25">
      <c r="A34" s="256"/>
      <c r="B34" s="259"/>
      <c r="C34" s="262"/>
      <c r="D34" s="195"/>
      <c r="E34" s="135" t="s">
        <v>124</v>
      </c>
      <c r="F34" s="7"/>
      <c r="G34" s="7"/>
      <c r="H34" s="7"/>
      <c r="I34" s="7"/>
      <c r="J34" s="7"/>
      <c r="K34" s="7"/>
      <c r="L34" s="7">
        <v>1</v>
      </c>
      <c r="M34" s="7">
        <v>10</v>
      </c>
      <c r="N34" s="7">
        <v>1</v>
      </c>
      <c r="O34" s="7">
        <v>1</v>
      </c>
      <c r="P34" s="7">
        <v>11</v>
      </c>
      <c r="Q34" s="7">
        <v>1</v>
      </c>
      <c r="R34" s="136">
        <v>380</v>
      </c>
      <c r="S34" s="136">
        <v>380</v>
      </c>
      <c r="T34" s="136">
        <v>380</v>
      </c>
      <c r="U34" s="136">
        <v>380</v>
      </c>
      <c r="V34" s="46">
        <f t="shared" si="11"/>
        <v>0</v>
      </c>
      <c r="W34" s="46">
        <f t="shared" si="12"/>
        <v>0</v>
      </c>
      <c r="X34" s="46">
        <f t="shared" si="13"/>
        <v>4</v>
      </c>
      <c r="Y34" s="169">
        <f t="shared" si="14"/>
        <v>4.333333333333333</v>
      </c>
      <c r="Z34" s="250"/>
      <c r="AA34" s="202"/>
      <c r="AB34" s="202"/>
      <c r="AC34" s="202"/>
      <c r="AD34" s="202"/>
      <c r="AE34" s="202"/>
      <c r="AF34" s="202"/>
      <c r="AG34" s="202"/>
      <c r="AH34" s="202"/>
      <c r="AI34" s="186"/>
      <c r="AJ34" s="186"/>
      <c r="AK34" s="123"/>
    </row>
    <row r="35" spans="1:37" ht="19.5" thickBot="1" x14ac:dyDescent="0.3">
      <c r="A35" s="257"/>
      <c r="B35" s="260"/>
      <c r="C35" s="263"/>
      <c r="D35" s="196"/>
      <c r="E35" s="139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140"/>
      <c r="S35" s="140"/>
      <c r="T35" s="140"/>
      <c r="U35" s="140"/>
      <c r="V35" s="50">
        <f t="shared" si="11"/>
        <v>0</v>
      </c>
      <c r="W35" s="50">
        <f t="shared" si="12"/>
        <v>0</v>
      </c>
      <c r="X35" s="50">
        <f t="shared" si="13"/>
        <v>0</v>
      </c>
      <c r="Y35" s="170">
        <f t="shared" si="14"/>
        <v>0</v>
      </c>
      <c r="Z35" s="251"/>
      <c r="AA35" s="203"/>
      <c r="AB35" s="203"/>
      <c r="AC35" s="203"/>
      <c r="AD35" s="203"/>
      <c r="AE35" s="203"/>
      <c r="AF35" s="203"/>
      <c r="AG35" s="203"/>
      <c r="AH35" s="203"/>
      <c r="AI35" s="187"/>
      <c r="AJ35" s="187"/>
      <c r="AK35" s="123"/>
    </row>
    <row r="36" spans="1:37" ht="18.75" x14ac:dyDescent="0.25">
      <c r="A36" s="265">
        <v>8</v>
      </c>
      <c r="B36" s="266" t="s">
        <v>49</v>
      </c>
      <c r="C36" s="194">
        <v>160</v>
      </c>
      <c r="D36" s="194">
        <f>160*0.9</f>
        <v>144</v>
      </c>
      <c r="E36" s="144" t="s">
        <v>125</v>
      </c>
      <c r="F36" s="18"/>
      <c r="G36" s="18"/>
      <c r="H36" s="18"/>
      <c r="I36" s="18"/>
      <c r="J36" s="18"/>
      <c r="K36" s="18"/>
      <c r="L36" s="18">
        <v>15</v>
      </c>
      <c r="M36" s="18">
        <v>15</v>
      </c>
      <c r="N36" s="18">
        <v>15</v>
      </c>
      <c r="O36" s="18">
        <v>15</v>
      </c>
      <c r="P36" s="18">
        <v>15</v>
      </c>
      <c r="Q36" s="18">
        <v>15</v>
      </c>
      <c r="R36" s="145">
        <v>380</v>
      </c>
      <c r="S36" s="145">
        <v>380</v>
      </c>
      <c r="T36" s="145">
        <v>380</v>
      </c>
      <c r="U36" s="145">
        <v>380</v>
      </c>
      <c r="V36" s="56">
        <f t="shared" ref="V36:V40" si="21">IF(AND(F36=0,G36=0,H36=0),0,IF(AND(F36=0,G36=0),H36,IF(AND(F36=0,H36=0),G36,IF(AND(G36=0,H36=0),F36,IF(F36=0,(G36+H36)/2,IF(G36=0,(F36+H36)/2,IF(H36=0,(F36+G36)/2,(F36+G36+H36)/3)))))))</f>
        <v>0</v>
      </c>
      <c r="W36" s="56">
        <f t="shared" ref="W36:W40" si="22">IF(AND(I36=0,J36=0,K36=0),0,IF(AND(I36=0,J36=0),K36,IF(AND(I36=0,K36=0),J36,IF(AND(J36=0,K36=0),I36,IF(I36=0,(J36+K36)/2,IF(J36=0,(I36+K36)/2,IF(K36=0,(I36+J36)/2,(I36+J36+K36)/3)))))))</f>
        <v>0</v>
      </c>
      <c r="X36" s="56">
        <f t="shared" ref="X36:X40" si="23">IF(AND(L36=0,M36=0,N36=0),0,IF(AND(L36=0,M36=0),N36,IF(AND(L36=0,N36=0),M36,IF(AND(M36=0,N36=0),L36,IF(L36=0,(M36+N36)/2,IF(M36=0,(L36+N36)/2,IF(N36=0,(L36+M36)/2,(L36+M36+N36)/3)))))))</f>
        <v>15</v>
      </c>
      <c r="Y36" s="171">
        <f t="shared" ref="Y36:Y40" si="24">IF(AND(O36=0,P36=0,Q36=0),0,IF(AND(O36=0,P36=0),Q36,IF(AND(O36=0,Q36=0),P36,IF(AND(P36=0,Q36=0),O36,IF(O36=0,(P36+Q36)/2,IF(P36=0,(O36+Q36)/2,IF(Q36=0,(O36+P36)/2,(O36+P36+Q36)/3)))))))</f>
        <v>15</v>
      </c>
      <c r="Z36" s="267">
        <f>SUM(V36:V37)</f>
        <v>0</v>
      </c>
      <c r="AA36" s="264">
        <f>SUM(W36:W37)</f>
        <v>0</v>
      </c>
      <c r="AB36" s="264">
        <f>SUM(X36:X37)</f>
        <v>15</v>
      </c>
      <c r="AC36" s="264">
        <f>SUM(Y36:Y37)</f>
        <v>15</v>
      </c>
      <c r="AD36" s="264">
        <f t="shared" ref="AD36" si="25">Z36*0.38*0.9*SQRT(3)</f>
        <v>0</v>
      </c>
      <c r="AE36" s="264">
        <f t="shared" si="17"/>
        <v>0</v>
      </c>
      <c r="AF36" s="264">
        <f t="shared" si="17"/>
        <v>8.8854206428283398</v>
      </c>
      <c r="AG36" s="264">
        <f t="shared" si="17"/>
        <v>8.8854206428283398</v>
      </c>
      <c r="AH36" s="264">
        <f>MAX(Z36:AC37)</f>
        <v>15</v>
      </c>
      <c r="AI36" s="200">
        <f t="shared" ref="AI36" si="26">AH36*0.38*0.9*SQRT(3)</f>
        <v>8.8854206428283398</v>
      </c>
      <c r="AJ36" s="200">
        <f>D36-AI36</f>
        <v>135.11457935717166</v>
      </c>
      <c r="AK36" s="123"/>
    </row>
    <row r="37" spans="1:37" ht="19.5" thickBot="1" x14ac:dyDescent="0.3">
      <c r="A37" s="257"/>
      <c r="B37" s="260"/>
      <c r="C37" s="196"/>
      <c r="D37" s="196"/>
      <c r="E37" s="143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142">
        <v>380</v>
      </c>
      <c r="S37" s="142">
        <v>380</v>
      </c>
      <c r="T37" s="142">
        <v>380</v>
      </c>
      <c r="U37" s="142">
        <v>380</v>
      </c>
      <c r="V37" s="50">
        <f t="shared" si="21"/>
        <v>0</v>
      </c>
      <c r="W37" s="50">
        <f t="shared" si="22"/>
        <v>0</v>
      </c>
      <c r="X37" s="50">
        <f t="shared" si="23"/>
        <v>0</v>
      </c>
      <c r="Y37" s="170">
        <f t="shared" si="24"/>
        <v>0</v>
      </c>
      <c r="Z37" s="251"/>
      <c r="AA37" s="203"/>
      <c r="AB37" s="203"/>
      <c r="AC37" s="203"/>
      <c r="AD37" s="203"/>
      <c r="AE37" s="203"/>
      <c r="AF37" s="203"/>
      <c r="AG37" s="203"/>
      <c r="AH37" s="203"/>
      <c r="AI37" s="187"/>
      <c r="AJ37" s="187"/>
      <c r="AK37" s="123"/>
    </row>
    <row r="38" spans="1:37" ht="18.75" x14ac:dyDescent="0.25">
      <c r="A38" s="255">
        <v>9</v>
      </c>
      <c r="B38" s="258" t="s">
        <v>126</v>
      </c>
      <c r="C38" s="194">
        <v>100</v>
      </c>
      <c r="D38" s="194">
        <f>100*0.9</f>
        <v>90</v>
      </c>
      <c r="E38" s="133">
        <v>1</v>
      </c>
      <c r="F38" s="4"/>
      <c r="G38" s="4"/>
      <c r="H38" s="4"/>
      <c r="I38" s="4"/>
      <c r="J38" s="4"/>
      <c r="K38" s="4"/>
      <c r="L38" s="4">
        <v>24</v>
      </c>
      <c r="M38" s="4">
        <v>18</v>
      </c>
      <c r="N38" s="4">
        <v>7</v>
      </c>
      <c r="O38" s="4">
        <v>50</v>
      </c>
      <c r="P38" s="4">
        <v>27</v>
      </c>
      <c r="Q38" s="4">
        <v>17</v>
      </c>
      <c r="R38" s="141">
        <v>380</v>
      </c>
      <c r="S38" s="141">
        <v>380</v>
      </c>
      <c r="T38" s="141">
        <v>380</v>
      </c>
      <c r="U38" s="141">
        <v>380</v>
      </c>
      <c r="V38" s="44">
        <f t="shared" si="21"/>
        <v>0</v>
      </c>
      <c r="W38" s="44">
        <f t="shared" si="22"/>
        <v>0</v>
      </c>
      <c r="X38" s="44">
        <f t="shared" si="23"/>
        <v>16.333333333333332</v>
      </c>
      <c r="Y38" s="168">
        <f t="shared" si="24"/>
        <v>31.333333333333332</v>
      </c>
      <c r="Z38" s="249">
        <f>SUM(V38:V40)</f>
        <v>0</v>
      </c>
      <c r="AA38" s="201">
        <f>SUM(W38:W40)</f>
        <v>0</v>
      </c>
      <c r="AB38" s="201">
        <f>SUM(X38:X40)</f>
        <v>26.666666666666668</v>
      </c>
      <c r="AC38" s="201">
        <f>SUM(Y38:Y40)</f>
        <v>57.666666666666664</v>
      </c>
      <c r="AD38" s="201">
        <f t="shared" ref="AD38" si="27">Z38*0.38*0.9*SQRT(3)</f>
        <v>0</v>
      </c>
      <c r="AE38" s="201">
        <f t="shared" si="17"/>
        <v>0</v>
      </c>
      <c r="AF38" s="201">
        <f t="shared" si="17"/>
        <v>15.796303365028162</v>
      </c>
      <c r="AG38" s="201">
        <f t="shared" si="17"/>
        <v>34.159506026873402</v>
      </c>
      <c r="AH38" s="201">
        <f>MAX(Z38:AC40)</f>
        <v>57.666666666666664</v>
      </c>
      <c r="AI38" s="185">
        <f t="shared" ref="AI38" si="28">AH38*0.38*0.9*SQRT(3)</f>
        <v>34.159506026873402</v>
      </c>
      <c r="AJ38" s="185">
        <f>D38-AI38</f>
        <v>55.840493973126598</v>
      </c>
      <c r="AK38" s="123"/>
    </row>
    <row r="39" spans="1:37" ht="18.75" x14ac:dyDescent="0.25">
      <c r="A39" s="256"/>
      <c r="B39" s="259"/>
      <c r="C39" s="195"/>
      <c r="D39" s="195"/>
      <c r="E39" s="135">
        <v>2</v>
      </c>
      <c r="F39" s="7"/>
      <c r="G39" s="7"/>
      <c r="H39" s="7"/>
      <c r="I39" s="7"/>
      <c r="J39" s="7"/>
      <c r="K39" s="7"/>
      <c r="L39" s="7">
        <v>3</v>
      </c>
      <c r="M39" s="7">
        <v>9</v>
      </c>
      <c r="N39" s="7">
        <v>11</v>
      </c>
      <c r="O39" s="7">
        <v>14</v>
      </c>
      <c r="P39" s="7">
        <v>28</v>
      </c>
      <c r="Q39" s="7">
        <v>22</v>
      </c>
      <c r="R39" s="136">
        <v>380</v>
      </c>
      <c r="S39" s="136">
        <v>380</v>
      </c>
      <c r="T39" s="136">
        <v>380</v>
      </c>
      <c r="U39" s="136">
        <v>380</v>
      </c>
      <c r="V39" s="46">
        <f t="shared" si="21"/>
        <v>0</v>
      </c>
      <c r="W39" s="46">
        <f t="shared" si="22"/>
        <v>0</v>
      </c>
      <c r="X39" s="46">
        <f t="shared" si="23"/>
        <v>7.666666666666667</v>
      </c>
      <c r="Y39" s="169">
        <f t="shared" si="24"/>
        <v>21.333333333333332</v>
      </c>
      <c r="Z39" s="250"/>
      <c r="AA39" s="202"/>
      <c r="AB39" s="202"/>
      <c r="AC39" s="202"/>
      <c r="AD39" s="202"/>
      <c r="AE39" s="202"/>
      <c r="AF39" s="202"/>
      <c r="AG39" s="202"/>
      <c r="AH39" s="202"/>
      <c r="AI39" s="186"/>
      <c r="AJ39" s="186"/>
      <c r="AK39" s="123"/>
    </row>
    <row r="40" spans="1:37" ht="19.5" thickBot="1" x14ac:dyDescent="0.3">
      <c r="A40" s="257"/>
      <c r="B40" s="260"/>
      <c r="C40" s="196"/>
      <c r="D40" s="196"/>
      <c r="E40" s="139">
        <v>3</v>
      </c>
      <c r="F40" s="48"/>
      <c r="G40" s="48"/>
      <c r="H40" s="48"/>
      <c r="I40" s="48"/>
      <c r="J40" s="48"/>
      <c r="K40" s="48"/>
      <c r="L40" s="48">
        <v>1</v>
      </c>
      <c r="M40" s="48">
        <v>1</v>
      </c>
      <c r="N40" s="48">
        <v>6</v>
      </c>
      <c r="O40" s="48">
        <v>3</v>
      </c>
      <c r="P40" s="48">
        <v>3</v>
      </c>
      <c r="Q40" s="48">
        <v>9</v>
      </c>
      <c r="R40" s="140"/>
      <c r="S40" s="140"/>
      <c r="T40" s="140"/>
      <c r="U40" s="140"/>
      <c r="V40" s="50">
        <f t="shared" si="21"/>
        <v>0</v>
      </c>
      <c r="W40" s="50">
        <f t="shared" si="22"/>
        <v>0</v>
      </c>
      <c r="X40" s="50">
        <f t="shared" si="23"/>
        <v>2.6666666666666665</v>
      </c>
      <c r="Y40" s="170">
        <f t="shared" si="24"/>
        <v>5</v>
      </c>
      <c r="Z40" s="251"/>
      <c r="AA40" s="203"/>
      <c r="AB40" s="203"/>
      <c r="AC40" s="203"/>
      <c r="AD40" s="203"/>
      <c r="AE40" s="203"/>
      <c r="AF40" s="203"/>
      <c r="AG40" s="203"/>
      <c r="AH40" s="203"/>
      <c r="AI40" s="187"/>
      <c r="AJ40" s="187"/>
      <c r="AK40" s="123"/>
    </row>
    <row r="41" spans="1:37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46"/>
      <c r="AG41" s="146"/>
      <c r="AH41" s="123"/>
      <c r="AI41" s="123"/>
      <c r="AJ41" s="123"/>
      <c r="AK41" s="123"/>
    </row>
    <row r="42" spans="1:37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</row>
    <row r="43" spans="1:37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</row>
    <row r="44" spans="1:37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</row>
  </sheetData>
  <sheetProtection password="CC55" sheet="1" objects="1" scenarios="1" formatCells="0" formatColumns="0" formatRows="0" insertRows="0"/>
  <mergeCells count="165">
    <mergeCell ref="AB36:AB37"/>
    <mergeCell ref="AC36:AC37"/>
    <mergeCell ref="AD38:AD40"/>
    <mergeCell ref="AE38:AE40"/>
    <mergeCell ref="AF38:AF40"/>
    <mergeCell ref="AG38:AG40"/>
    <mergeCell ref="AH38:AH40"/>
    <mergeCell ref="AI38:AI40"/>
    <mergeCell ref="A38:A40"/>
    <mergeCell ref="B38:B40"/>
    <mergeCell ref="Z38:Z40"/>
    <mergeCell ref="AA38:AA40"/>
    <mergeCell ref="AB38:AB40"/>
    <mergeCell ref="AC38:AC40"/>
    <mergeCell ref="C38:C40"/>
    <mergeCell ref="C33:C35"/>
    <mergeCell ref="C36:C37"/>
    <mergeCell ref="AD33:AD35"/>
    <mergeCell ref="AE33:AE35"/>
    <mergeCell ref="AF33:AF35"/>
    <mergeCell ref="AG33:AG35"/>
    <mergeCell ref="AH33:AH35"/>
    <mergeCell ref="AI33:AI35"/>
    <mergeCell ref="A33:A35"/>
    <mergeCell ref="B33:B35"/>
    <mergeCell ref="Z33:Z35"/>
    <mergeCell ref="AA33:AA35"/>
    <mergeCell ref="AB33:AB35"/>
    <mergeCell ref="AC33:AC35"/>
    <mergeCell ref="AD36:AD37"/>
    <mergeCell ref="AE36:AE37"/>
    <mergeCell ref="AF36:AF37"/>
    <mergeCell ref="AG36:AG37"/>
    <mergeCell ref="AH36:AH37"/>
    <mergeCell ref="AI36:AI37"/>
    <mergeCell ref="A36:A37"/>
    <mergeCell ref="B36:B37"/>
    <mergeCell ref="Z36:Z37"/>
    <mergeCell ref="AA36:AA37"/>
    <mergeCell ref="AD29:AD32"/>
    <mergeCell ref="AE29:AE32"/>
    <mergeCell ref="AF29:AF32"/>
    <mergeCell ref="AG29:AG32"/>
    <mergeCell ref="AH29:AH32"/>
    <mergeCell ref="AI29:AI32"/>
    <mergeCell ref="A29:A32"/>
    <mergeCell ref="B29:B32"/>
    <mergeCell ref="Z29:Z32"/>
    <mergeCell ref="AA29:AA32"/>
    <mergeCell ref="AB29:AB32"/>
    <mergeCell ref="AC29:AC32"/>
    <mergeCell ref="C29:C32"/>
    <mergeCell ref="AD27:AD28"/>
    <mergeCell ref="AE27:AE28"/>
    <mergeCell ref="AF27:AF28"/>
    <mergeCell ref="AG27:AG28"/>
    <mergeCell ref="AH27:AH28"/>
    <mergeCell ref="AI27:AI28"/>
    <mergeCell ref="A27:A28"/>
    <mergeCell ref="B27:B28"/>
    <mergeCell ref="Z27:Z28"/>
    <mergeCell ref="AA27:AA28"/>
    <mergeCell ref="AB27:AB28"/>
    <mergeCell ref="AC27:AC28"/>
    <mergeCell ref="C27:C28"/>
    <mergeCell ref="AD23:AD26"/>
    <mergeCell ref="AE23:AE26"/>
    <mergeCell ref="AF23:AF26"/>
    <mergeCell ref="AG23:AG26"/>
    <mergeCell ref="AH23:AH26"/>
    <mergeCell ref="AI23:AI26"/>
    <mergeCell ref="A23:A26"/>
    <mergeCell ref="B23:B26"/>
    <mergeCell ref="Z23:Z26"/>
    <mergeCell ref="AA23:AA26"/>
    <mergeCell ref="AB23:AB26"/>
    <mergeCell ref="AC23:AC26"/>
    <mergeCell ref="C23:C26"/>
    <mergeCell ref="AD20:AD22"/>
    <mergeCell ref="AE20:AE22"/>
    <mergeCell ref="AF20:AF22"/>
    <mergeCell ref="AG20:AG22"/>
    <mergeCell ref="AH20:AH22"/>
    <mergeCell ref="AI20:AI22"/>
    <mergeCell ref="A20:A22"/>
    <mergeCell ref="B20:B22"/>
    <mergeCell ref="Z20:Z22"/>
    <mergeCell ref="AA20:AA22"/>
    <mergeCell ref="AB20:AB22"/>
    <mergeCell ref="AC20:AC22"/>
    <mergeCell ref="C20:C22"/>
    <mergeCell ref="AD17:AD19"/>
    <mergeCell ref="AE17:AE19"/>
    <mergeCell ref="AF17:AF19"/>
    <mergeCell ref="AG17:AG19"/>
    <mergeCell ref="AH17:AH19"/>
    <mergeCell ref="AI17:AI19"/>
    <mergeCell ref="A17:A19"/>
    <mergeCell ref="B17:B19"/>
    <mergeCell ref="Z17:Z19"/>
    <mergeCell ref="AA17:AA19"/>
    <mergeCell ref="AB17:AB19"/>
    <mergeCell ref="AC17:AC19"/>
    <mergeCell ref="C17:C19"/>
    <mergeCell ref="AH12:AH16"/>
    <mergeCell ref="AI12:AI16"/>
    <mergeCell ref="AD10:AE10"/>
    <mergeCell ref="AF10:AG10"/>
    <mergeCell ref="A12:A16"/>
    <mergeCell ref="B12:B16"/>
    <mergeCell ref="C12:C16"/>
    <mergeCell ref="Z12:Z16"/>
    <mergeCell ref="AA12:AA16"/>
    <mergeCell ref="AB12:AB16"/>
    <mergeCell ref="AC12:AC16"/>
    <mergeCell ref="AD12:AD16"/>
    <mergeCell ref="R10:S10"/>
    <mergeCell ref="T10:U10"/>
    <mergeCell ref="V10:W10"/>
    <mergeCell ref="X10:Y10"/>
    <mergeCell ref="Z10:AA10"/>
    <mergeCell ref="AB10:AC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F9:K9"/>
    <mergeCell ref="L9:Q9"/>
    <mergeCell ref="F10:H10"/>
    <mergeCell ref="I10:K10"/>
    <mergeCell ref="L10:N10"/>
    <mergeCell ref="O10:Q10"/>
    <mergeCell ref="AJ38:AJ40"/>
    <mergeCell ref="D8:D11"/>
    <mergeCell ref="D12:D16"/>
    <mergeCell ref="D17:D19"/>
    <mergeCell ref="D20:D22"/>
    <mergeCell ref="D23:D26"/>
    <mergeCell ref="D27:D28"/>
    <mergeCell ref="D29:D32"/>
    <mergeCell ref="D33:D35"/>
    <mergeCell ref="D36:D37"/>
    <mergeCell ref="D38:D40"/>
    <mergeCell ref="AJ8:AJ11"/>
    <mergeCell ref="AJ12:AJ16"/>
    <mergeCell ref="AJ17:AJ19"/>
    <mergeCell ref="AJ20:AJ22"/>
    <mergeCell ref="AJ23:AJ26"/>
    <mergeCell ref="AJ27:AJ28"/>
    <mergeCell ref="AJ29:AJ32"/>
    <mergeCell ref="AJ33:AJ35"/>
    <mergeCell ref="AJ36:AJ37"/>
    <mergeCell ref="AI8:AI11"/>
    <mergeCell ref="AE12:AE16"/>
    <mergeCell ref="AF12:AF16"/>
    <mergeCell ref="AG12:AG1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16"/>
  <sheetViews>
    <sheetView zoomScale="40" zoomScaleNormal="40" workbookViewId="0">
      <selection activeCell="AN27" sqref="AN27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5" width="10.7109375" customWidth="1"/>
    <col min="36" max="36" width="16.2851562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826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8.5" x14ac:dyDescent="0.25">
      <c r="A5" s="1"/>
      <c r="B5" s="13"/>
      <c r="C5" s="13"/>
      <c r="D5" s="13"/>
      <c r="E5" s="13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119"/>
    </row>
    <row r="6" spans="1:36" ht="28.5" x14ac:dyDescent="0.25">
      <c r="A6" s="1"/>
      <c r="B6" s="13"/>
      <c r="C6" s="13"/>
      <c r="D6" s="13"/>
      <c r="E6" s="13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119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x14ac:dyDescent="0.25">
      <c r="A8" s="371" t="s">
        <v>0</v>
      </c>
      <c r="B8" s="375" t="s">
        <v>11</v>
      </c>
      <c r="C8" s="452" t="s">
        <v>13</v>
      </c>
      <c r="D8" s="289" t="s">
        <v>876</v>
      </c>
      <c r="E8" s="375" t="s">
        <v>12</v>
      </c>
      <c r="F8" s="375" t="s">
        <v>6</v>
      </c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75" t="s">
        <v>10</v>
      </c>
      <c r="S8" s="375"/>
      <c r="T8" s="375"/>
      <c r="U8" s="375"/>
      <c r="V8" s="432" t="s">
        <v>7</v>
      </c>
      <c r="W8" s="432"/>
      <c r="X8" s="432"/>
      <c r="Y8" s="432"/>
      <c r="Z8" s="432" t="s">
        <v>8</v>
      </c>
      <c r="AA8" s="432"/>
      <c r="AB8" s="432"/>
      <c r="AC8" s="432"/>
      <c r="AD8" s="301" t="s">
        <v>92</v>
      </c>
      <c r="AE8" s="302"/>
      <c r="AF8" s="302"/>
      <c r="AG8" s="303"/>
      <c r="AH8" s="432" t="s">
        <v>9</v>
      </c>
      <c r="AI8" s="272" t="s">
        <v>93</v>
      </c>
      <c r="AJ8" s="272" t="s">
        <v>875</v>
      </c>
    </row>
    <row r="9" spans="1:36" ht="33" customHeight="1" thickBot="1" x14ac:dyDescent="0.3">
      <c r="A9" s="371"/>
      <c r="B9" s="375"/>
      <c r="C9" s="373"/>
      <c r="D9" s="290"/>
      <c r="E9" s="375"/>
      <c r="F9" s="375" t="s">
        <v>1</v>
      </c>
      <c r="G9" s="375"/>
      <c r="H9" s="375"/>
      <c r="I9" s="375"/>
      <c r="J9" s="375"/>
      <c r="K9" s="375"/>
      <c r="L9" s="375" t="s">
        <v>2</v>
      </c>
      <c r="M9" s="375"/>
      <c r="N9" s="375"/>
      <c r="O9" s="375"/>
      <c r="P9" s="375"/>
      <c r="Q9" s="375"/>
      <c r="R9" s="375"/>
      <c r="S9" s="375"/>
      <c r="T9" s="375"/>
      <c r="U9" s="375"/>
      <c r="V9" s="432"/>
      <c r="W9" s="432"/>
      <c r="X9" s="432"/>
      <c r="Y9" s="432"/>
      <c r="Z9" s="432"/>
      <c r="AA9" s="432"/>
      <c r="AB9" s="432"/>
      <c r="AC9" s="432"/>
      <c r="AD9" s="304"/>
      <c r="AE9" s="305"/>
      <c r="AF9" s="305"/>
      <c r="AG9" s="306"/>
      <c r="AH9" s="432"/>
      <c r="AI9" s="273"/>
      <c r="AJ9" s="273"/>
    </row>
    <row r="10" spans="1:36" ht="16.5" thickBot="1" x14ac:dyDescent="0.3">
      <c r="A10" s="371"/>
      <c r="B10" s="375"/>
      <c r="C10" s="373"/>
      <c r="D10" s="290"/>
      <c r="E10" s="375"/>
      <c r="F10" s="454">
        <v>1000.4166666666666</v>
      </c>
      <c r="G10" s="454"/>
      <c r="H10" s="454"/>
      <c r="I10" s="454">
        <v>1000.7916666666666</v>
      </c>
      <c r="J10" s="454"/>
      <c r="K10" s="454"/>
      <c r="L10" s="454">
        <v>1000.4166666666666</v>
      </c>
      <c r="M10" s="454"/>
      <c r="N10" s="454"/>
      <c r="O10" s="454">
        <v>1000.7916666666666</v>
      </c>
      <c r="P10" s="454"/>
      <c r="Q10" s="454"/>
      <c r="R10" s="375" t="s">
        <v>1</v>
      </c>
      <c r="S10" s="375"/>
      <c r="T10" s="375" t="s">
        <v>2</v>
      </c>
      <c r="U10" s="375"/>
      <c r="V10" s="432" t="s">
        <v>1</v>
      </c>
      <c r="W10" s="432"/>
      <c r="X10" s="432" t="s">
        <v>2</v>
      </c>
      <c r="Y10" s="432"/>
      <c r="Z10" s="432" t="s">
        <v>1</v>
      </c>
      <c r="AA10" s="432"/>
      <c r="AB10" s="432" t="s">
        <v>2</v>
      </c>
      <c r="AC10" s="432"/>
      <c r="AD10" s="315" t="s">
        <v>1</v>
      </c>
      <c r="AE10" s="316"/>
      <c r="AF10" s="315" t="s">
        <v>2</v>
      </c>
      <c r="AG10" s="316"/>
      <c r="AH10" s="432"/>
      <c r="AI10" s="273"/>
      <c r="AJ10" s="273"/>
    </row>
    <row r="11" spans="1:36" ht="16.5" thickBot="1" x14ac:dyDescent="0.3">
      <c r="A11" s="380"/>
      <c r="B11" s="452"/>
      <c r="C11" s="373"/>
      <c r="D11" s="291"/>
      <c r="E11" s="452"/>
      <c r="F11" s="30" t="s">
        <v>3</v>
      </c>
      <c r="G11" s="31" t="s">
        <v>4</v>
      </c>
      <c r="H11" s="32" t="s">
        <v>5</v>
      </c>
      <c r="I11" s="30" t="s">
        <v>3</v>
      </c>
      <c r="J11" s="31" t="s">
        <v>4</v>
      </c>
      <c r="K11" s="32" t="s">
        <v>5</v>
      </c>
      <c r="L11" s="30" t="s">
        <v>3</v>
      </c>
      <c r="M11" s="31" t="s">
        <v>4</v>
      </c>
      <c r="N11" s="32" t="s">
        <v>5</v>
      </c>
      <c r="O11" s="30" t="s">
        <v>3</v>
      </c>
      <c r="P11" s="31" t="s">
        <v>4</v>
      </c>
      <c r="Q11" s="32" t="s">
        <v>5</v>
      </c>
      <c r="R11" s="33">
        <v>1000.4166666666666</v>
      </c>
      <c r="S11" s="33">
        <v>1000.7916666666666</v>
      </c>
      <c r="T11" s="33">
        <v>1000.4166666666666</v>
      </c>
      <c r="U11" s="33">
        <v>1000.7916666666666</v>
      </c>
      <c r="V11" s="104">
        <v>1000.4166666666666</v>
      </c>
      <c r="W11" s="104">
        <v>1000.7916666666666</v>
      </c>
      <c r="X11" s="104">
        <v>1000.4166666666666</v>
      </c>
      <c r="Y11" s="104">
        <v>1000.7916666666666</v>
      </c>
      <c r="Z11" s="104">
        <v>1000.4166666666666</v>
      </c>
      <c r="AA11" s="104">
        <v>1000.7916666666666</v>
      </c>
      <c r="AB11" s="104">
        <v>1000.4166666666666</v>
      </c>
      <c r="AC11" s="104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453"/>
      <c r="AI11" s="274"/>
      <c r="AJ11" s="274"/>
    </row>
    <row r="12" spans="1:36" ht="18.75" x14ac:dyDescent="0.25">
      <c r="A12" s="289">
        <v>1</v>
      </c>
      <c r="B12" s="289" t="s">
        <v>95</v>
      </c>
      <c r="C12" s="449" t="s">
        <v>21</v>
      </c>
      <c r="D12" s="426">
        <f>250*0.9</f>
        <v>225</v>
      </c>
      <c r="E12" s="10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106"/>
      <c r="V12" s="107">
        <f t="shared" ref="V12:V75" si="0">IF(AND(F12=0,G12=0,H12=0),0,IF(AND(F12=0,G12=0),H12,IF(AND(F12=0,H12=0),G12,IF(AND(G12=0,H12=0),F12,IF(F12=0,(G12+H12)/2,IF(G12=0,(F12+H12)/2,IF(H12=0,(F12+G12)/2,(F12+G12+H12)/3)))))))</f>
        <v>0</v>
      </c>
      <c r="W12" s="108">
        <f t="shared" ref="W12:W75" si="1">IF(AND(I12=0,J12=0,K12=0),0,IF(AND(I12=0,J12=0),K12,IF(AND(I12=0,K12=0),J12,IF(AND(J12=0,K12=0),I12,IF(I12=0,(J12+K12)/2,IF(J12=0,(I12+K12)/2,IF(K12=0,(I12+J12)/2,(I12+J12+K12)/3)))))))</f>
        <v>0</v>
      </c>
      <c r="X12" s="108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183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439">
        <f>SUM(V12:V31)</f>
        <v>93.666666666666671</v>
      </c>
      <c r="AA12" s="414">
        <f>SUM(W12:W31)</f>
        <v>68.033333333333331</v>
      </c>
      <c r="AB12" s="414">
        <f>SUM(X12:X31)</f>
        <v>0</v>
      </c>
      <c r="AC12" s="414">
        <f>SUM(Y12:Y31)</f>
        <v>0</v>
      </c>
      <c r="AD12" s="414">
        <f>Z12*0.38*0.9*SQRT(3)</f>
        <v>55.484515569661411</v>
      </c>
      <c r="AE12" s="414">
        <f t="shared" ref="AE12:AG12" si="4">AA12*0.38*0.9*SQRT(3)</f>
        <v>40.300318960028093</v>
      </c>
      <c r="AF12" s="414">
        <f t="shared" si="4"/>
        <v>0</v>
      </c>
      <c r="AG12" s="414">
        <f t="shared" si="4"/>
        <v>0</v>
      </c>
      <c r="AH12" s="420">
        <f>MAX(Z12:AC31)</f>
        <v>93.666666666666671</v>
      </c>
      <c r="AI12" s="417">
        <f>AH12*0.38*0.9*SQRT(3)</f>
        <v>55.484515569661411</v>
      </c>
      <c r="AJ12" s="420">
        <f>D12-AI12</f>
        <v>169.51548443033857</v>
      </c>
    </row>
    <row r="13" spans="1:36" ht="18.75" x14ac:dyDescent="0.25">
      <c r="A13" s="290"/>
      <c r="B13" s="444"/>
      <c r="C13" s="444"/>
      <c r="D13" s="427"/>
      <c r="E13" s="109" t="s">
        <v>827</v>
      </c>
      <c r="F13" s="7">
        <v>35.200000000000003</v>
      </c>
      <c r="G13" s="7">
        <v>50</v>
      </c>
      <c r="H13" s="7">
        <v>35.700000000000003</v>
      </c>
      <c r="I13" s="7">
        <v>28.3</v>
      </c>
      <c r="J13" s="7">
        <v>38.700000000000003</v>
      </c>
      <c r="K13" s="7">
        <v>34.700000000000003</v>
      </c>
      <c r="L13" s="7"/>
      <c r="M13" s="7"/>
      <c r="N13" s="7"/>
      <c r="O13" s="7"/>
      <c r="P13" s="7"/>
      <c r="Q13" s="7"/>
      <c r="R13" s="8">
        <v>235</v>
      </c>
      <c r="S13" s="8">
        <v>236</v>
      </c>
      <c r="T13" s="8">
        <v>234</v>
      </c>
      <c r="U13" s="110">
        <v>235</v>
      </c>
      <c r="V13" s="111">
        <f t="shared" si="0"/>
        <v>40.300000000000004</v>
      </c>
      <c r="W13" s="14">
        <f t="shared" si="1"/>
        <v>33.9</v>
      </c>
      <c r="X13" s="14">
        <f t="shared" si="2"/>
        <v>0</v>
      </c>
      <c r="Y13" s="173">
        <f t="shared" si="3"/>
        <v>0</v>
      </c>
      <c r="Z13" s="440"/>
      <c r="AA13" s="415"/>
      <c r="AB13" s="415"/>
      <c r="AC13" s="415"/>
      <c r="AD13" s="415"/>
      <c r="AE13" s="415"/>
      <c r="AF13" s="415"/>
      <c r="AG13" s="415"/>
      <c r="AH13" s="421"/>
      <c r="AI13" s="418"/>
      <c r="AJ13" s="421"/>
    </row>
    <row r="14" spans="1:36" ht="18.75" x14ac:dyDescent="0.25">
      <c r="A14" s="290"/>
      <c r="B14" s="444"/>
      <c r="C14" s="444"/>
      <c r="D14" s="427"/>
      <c r="E14" s="1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  <c r="U14" s="113"/>
      <c r="V14" s="114">
        <f t="shared" si="0"/>
        <v>0</v>
      </c>
      <c r="W14" s="14">
        <f t="shared" si="1"/>
        <v>0</v>
      </c>
      <c r="X14" s="14">
        <f t="shared" si="2"/>
        <v>0</v>
      </c>
      <c r="Y14" s="173">
        <f t="shared" si="3"/>
        <v>0</v>
      </c>
      <c r="Z14" s="440"/>
      <c r="AA14" s="415"/>
      <c r="AB14" s="415"/>
      <c r="AC14" s="415"/>
      <c r="AD14" s="415"/>
      <c r="AE14" s="415"/>
      <c r="AF14" s="415"/>
      <c r="AG14" s="415"/>
      <c r="AH14" s="421"/>
      <c r="AI14" s="418"/>
      <c r="AJ14" s="421"/>
    </row>
    <row r="15" spans="1:36" ht="18.75" x14ac:dyDescent="0.25">
      <c r="A15" s="290"/>
      <c r="B15" s="444"/>
      <c r="C15" s="444"/>
      <c r="D15" s="427"/>
      <c r="E15" s="109" t="s">
        <v>828</v>
      </c>
      <c r="F15" s="7">
        <v>41.6</v>
      </c>
      <c r="G15" s="7">
        <v>49</v>
      </c>
      <c r="H15" s="7">
        <v>45.4</v>
      </c>
      <c r="I15" s="6">
        <v>22.3</v>
      </c>
      <c r="J15" s="6">
        <v>24.4</v>
      </c>
      <c r="K15" s="6">
        <v>23.7</v>
      </c>
      <c r="L15" s="6"/>
      <c r="M15" s="6"/>
      <c r="N15" s="6"/>
      <c r="O15" s="6"/>
      <c r="P15" s="6"/>
      <c r="Q15" s="6"/>
      <c r="R15" s="8">
        <v>235</v>
      </c>
      <c r="S15" s="8">
        <v>236</v>
      </c>
      <c r="T15" s="8">
        <v>235</v>
      </c>
      <c r="U15" s="110">
        <v>235</v>
      </c>
      <c r="V15" s="114">
        <f t="shared" si="0"/>
        <v>45.333333333333336</v>
      </c>
      <c r="W15" s="14">
        <f t="shared" si="1"/>
        <v>23.466666666666669</v>
      </c>
      <c r="X15" s="14">
        <f t="shared" si="2"/>
        <v>0</v>
      </c>
      <c r="Y15" s="173">
        <f t="shared" si="3"/>
        <v>0</v>
      </c>
      <c r="Z15" s="440"/>
      <c r="AA15" s="415"/>
      <c r="AB15" s="415"/>
      <c r="AC15" s="415"/>
      <c r="AD15" s="415"/>
      <c r="AE15" s="415"/>
      <c r="AF15" s="415"/>
      <c r="AG15" s="415"/>
      <c r="AH15" s="421"/>
      <c r="AI15" s="418"/>
      <c r="AJ15" s="421"/>
    </row>
    <row r="16" spans="1:36" ht="18.75" x14ac:dyDescent="0.25">
      <c r="A16" s="290"/>
      <c r="B16" s="444"/>
      <c r="C16" s="444"/>
      <c r="D16" s="427"/>
      <c r="E16" s="1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13"/>
      <c r="V16" s="114">
        <f t="shared" si="0"/>
        <v>0</v>
      </c>
      <c r="W16" s="14">
        <f t="shared" si="1"/>
        <v>0</v>
      </c>
      <c r="X16" s="14">
        <f t="shared" si="2"/>
        <v>0</v>
      </c>
      <c r="Y16" s="173">
        <f t="shared" si="3"/>
        <v>0</v>
      </c>
      <c r="Z16" s="440"/>
      <c r="AA16" s="415"/>
      <c r="AB16" s="415"/>
      <c r="AC16" s="415"/>
      <c r="AD16" s="415"/>
      <c r="AE16" s="415"/>
      <c r="AF16" s="415"/>
      <c r="AG16" s="415"/>
      <c r="AH16" s="421"/>
      <c r="AI16" s="418"/>
      <c r="AJ16" s="421"/>
    </row>
    <row r="17" spans="1:36" ht="18.75" x14ac:dyDescent="0.25">
      <c r="A17" s="290"/>
      <c r="B17" s="444"/>
      <c r="C17" s="444"/>
      <c r="D17" s="427"/>
      <c r="E17" s="109" t="s">
        <v>829</v>
      </c>
      <c r="F17" s="7">
        <v>8.6999999999999993</v>
      </c>
      <c r="G17" s="7">
        <v>1.4</v>
      </c>
      <c r="H17" s="7">
        <v>14</v>
      </c>
      <c r="I17" s="6">
        <v>8.4</v>
      </c>
      <c r="J17" s="6">
        <v>4.8</v>
      </c>
      <c r="K17" s="6">
        <v>18.8</v>
      </c>
      <c r="L17" s="6"/>
      <c r="M17" s="6"/>
      <c r="N17" s="6"/>
      <c r="O17" s="6"/>
      <c r="P17" s="6"/>
      <c r="Q17" s="6"/>
      <c r="R17" s="8">
        <v>235</v>
      </c>
      <c r="S17" s="8">
        <v>236</v>
      </c>
      <c r="T17" s="8">
        <v>235</v>
      </c>
      <c r="U17" s="110">
        <v>235</v>
      </c>
      <c r="V17" s="114">
        <f t="shared" si="0"/>
        <v>8.0333333333333332</v>
      </c>
      <c r="W17" s="14">
        <f t="shared" si="1"/>
        <v>10.666666666666666</v>
      </c>
      <c r="X17" s="14">
        <f t="shared" si="2"/>
        <v>0</v>
      </c>
      <c r="Y17" s="173">
        <f t="shared" si="3"/>
        <v>0</v>
      </c>
      <c r="Z17" s="440"/>
      <c r="AA17" s="415"/>
      <c r="AB17" s="415"/>
      <c r="AC17" s="415"/>
      <c r="AD17" s="415"/>
      <c r="AE17" s="415"/>
      <c r="AF17" s="415"/>
      <c r="AG17" s="415"/>
      <c r="AH17" s="421"/>
      <c r="AI17" s="418"/>
      <c r="AJ17" s="421"/>
    </row>
    <row r="18" spans="1:36" ht="18.75" x14ac:dyDescent="0.25">
      <c r="A18" s="290"/>
      <c r="B18" s="444"/>
      <c r="C18" s="444"/>
      <c r="D18" s="427"/>
      <c r="E18" s="11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13"/>
      <c r="V18" s="114">
        <f t="shared" si="0"/>
        <v>0</v>
      </c>
      <c r="W18" s="14">
        <f t="shared" si="1"/>
        <v>0</v>
      </c>
      <c r="X18" s="14">
        <f t="shared" si="2"/>
        <v>0</v>
      </c>
      <c r="Y18" s="173">
        <f t="shared" si="3"/>
        <v>0</v>
      </c>
      <c r="Z18" s="440"/>
      <c r="AA18" s="415"/>
      <c r="AB18" s="415"/>
      <c r="AC18" s="415"/>
      <c r="AD18" s="415"/>
      <c r="AE18" s="415"/>
      <c r="AF18" s="415"/>
      <c r="AG18" s="415"/>
      <c r="AH18" s="421"/>
      <c r="AI18" s="418"/>
      <c r="AJ18" s="421"/>
    </row>
    <row r="19" spans="1:36" ht="18.75" x14ac:dyDescent="0.25">
      <c r="A19" s="290"/>
      <c r="B19" s="444"/>
      <c r="C19" s="444"/>
      <c r="D19" s="427"/>
      <c r="E19" s="11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8"/>
      <c r="S19" s="8"/>
      <c r="T19" s="8"/>
      <c r="U19" s="110"/>
      <c r="V19" s="114">
        <f t="shared" si="0"/>
        <v>0</v>
      </c>
      <c r="W19" s="14">
        <f t="shared" si="1"/>
        <v>0</v>
      </c>
      <c r="X19" s="14">
        <f t="shared" si="2"/>
        <v>0</v>
      </c>
      <c r="Y19" s="173">
        <f t="shared" si="3"/>
        <v>0</v>
      </c>
      <c r="Z19" s="440"/>
      <c r="AA19" s="415"/>
      <c r="AB19" s="415"/>
      <c r="AC19" s="415"/>
      <c r="AD19" s="415"/>
      <c r="AE19" s="415"/>
      <c r="AF19" s="415"/>
      <c r="AG19" s="415"/>
      <c r="AH19" s="421"/>
      <c r="AI19" s="418"/>
      <c r="AJ19" s="421"/>
    </row>
    <row r="20" spans="1:36" ht="18.75" x14ac:dyDescent="0.25">
      <c r="A20" s="290"/>
      <c r="B20" s="444"/>
      <c r="C20" s="444"/>
      <c r="D20" s="427"/>
      <c r="E20" s="11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0"/>
      <c r="T20" s="10"/>
      <c r="U20" s="113"/>
      <c r="V20" s="114">
        <f t="shared" si="0"/>
        <v>0</v>
      </c>
      <c r="W20" s="14">
        <f t="shared" si="1"/>
        <v>0</v>
      </c>
      <c r="X20" s="14">
        <f t="shared" si="2"/>
        <v>0</v>
      </c>
      <c r="Y20" s="173">
        <f t="shared" si="3"/>
        <v>0</v>
      </c>
      <c r="Z20" s="440"/>
      <c r="AA20" s="415"/>
      <c r="AB20" s="415"/>
      <c r="AC20" s="415"/>
      <c r="AD20" s="415"/>
      <c r="AE20" s="415"/>
      <c r="AF20" s="415"/>
      <c r="AG20" s="415"/>
      <c r="AH20" s="421"/>
      <c r="AI20" s="418"/>
      <c r="AJ20" s="421"/>
    </row>
    <row r="21" spans="1:36" ht="18.75" x14ac:dyDescent="0.25">
      <c r="A21" s="290"/>
      <c r="B21" s="444"/>
      <c r="C21" s="444"/>
      <c r="D21" s="427"/>
      <c r="E21" s="11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  <c r="S21" s="8"/>
      <c r="T21" s="8"/>
      <c r="U21" s="110"/>
      <c r="V21" s="114">
        <f t="shared" si="0"/>
        <v>0</v>
      </c>
      <c r="W21" s="14">
        <f t="shared" si="1"/>
        <v>0</v>
      </c>
      <c r="X21" s="14">
        <f t="shared" si="2"/>
        <v>0</v>
      </c>
      <c r="Y21" s="173">
        <f t="shared" si="3"/>
        <v>0</v>
      </c>
      <c r="Z21" s="440"/>
      <c r="AA21" s="415"/>
      <c r="AB21" s="415"/>
      <c r="AC21" s="415"/>
      <c r="AD21" s="415"/>
      <c r="AE21" s="415"/>
      <c r="AF21" s="415"/>
      <c r="AG21" s="415"/>
      <c r="AH21" s="421"/>
      <c r="AI21" s="418"/>
      <c r="AJ21" s="421"/>
    </row>
    <row r="22" spans="1:36" ht="18.75" x14ac:dyDescent="0.25">
      <c r="A22" s="290"/>
      <c r="B22" s="444"/>
      <c r="C22" s="444"/>
      <c r="D22" s="427"/>
      <c r="E22" s="11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0"/>
      <c r="T22" s="10"/>
      <c r="U22" s="113"/>
      <c r="V22" s="114">
        <f t="shared" si="0"/>
        <v>0</v>
      </c>
      <c r="W22" s="14">
        <f t="shared" si="1"/>
        <v>0</v>
      </c>
      <c r="X22" s="14">
        <f t="shared" si="2"/>
        <v>0</v>
      </c>
      <c r="Y22" s="173">
        <f t="shared" si="3"/>
        <v>0</v>
      </c>
      <c r="Z22" s="440"/>
      <c r="AA22" s="415"/>
      <c r="AB22" s="415"/>
      <c r="AC22" s="415"/>
      <c r="AD22" s="415"/>
      <c r="AE22" s="415"/>
      <c r="AF22" s="415"/>
      <c r="AG22" s="415"/>
      <c r="AH22" s="421"/>
      <c r="AI22" s="418"/>
      <c r="AJ22" s="421"/>
    </row>
    <row r="23" spans="1:36" ht="18.75" x14ac:dyDescent="0.25">
      <c r="A23" s="290"/>
      <c r="B23" s="444"/>
      <c r="C23" s="444"/>
      <c r="D23" s="427"/>
      <c r="E23" s="11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8"/>
      <c r="S23" s="8"/>
      <c r="T23" s="8"/>
      <c r="U23" s="110"/>
      <c r="V23" s="114">
        <f t="shared" si="0"/>
        <v>0</v>
      </c>
      <c r="W23" s="14">
        <f t="shared" si="1"/>
        <v>0</v>
      </c>
      <c r="X23" s="14">
        <f t="shared" si="2"/>
        <v>0</v>
      </c>
      <c r="Y23" s="173">
        <f t="shared" si="3"/>
        <v>0</v>
      </c>
      <c r="Z23" s="440"/>
      <c r="AA23" s="415"/>
      <c r="AB23" s="415"/>
      <c r="AC23" s="415"/>
      <c r="AD23" s="415"/>
      <c r="AE23" s="415"/>
      <c r="AF23" s="415"/>
      <c r="AG23" s="415"/>
      <c r="AH23" s="421"/>
      <c r="AI23" s="418"/>
      <c r="AJ23" s="421"/>
    </row>
    <row r="24" spans="1:36" ht="18.75" x14ac:dyDescent="0.25">
      <c r="A24" s="290"/>
      <c r="B24" s="444"/>
      <c r="C24" s="444"/>
      <c r="D24" s="427"/>
      <c r="E24" s="11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  <c r="U24" s="113"/>
      <c r="V24" s="114">
        <f t="shared" si="0"/>
        <v>0</v>
      </c>
      <c r="W24" s="14">
        <f t="shared" si="1"/>
        <v>0</v>
      </c>
      <c r="X24" s="14">
        <f t="shared" si="2"/>
        <v>0</v>
      </c>
      <c r="Y24" s="173">
        <f t="shared" si="3"/>
        <v>0</v>
      </c>
      <c r="Z24" s="440"/>
      <c r="AA24" s="415"/>
      <c r="AB24" s="415"/>
      <c r="AC24" s="415"/>
      <c r="AD24" s="415"/>
      <c r="AE24" s="415"/>
      <c r="AF24" s="415"/>
      <c r="AG24" s="415"/>
      <c r="AH24" s="421"/>
      <c r="AI24" s="418"/>
      <c r="AJ24" s="421"/>
    </row>
    <row r="25" spans="1:36" ht="18.75" x14ac:dyDescent="0.25">
      <c r="A25" s="290"/>
      <c r="B25" s="444"/>
      <c r="C25" s="444"/>
      <c r="D25" s="427"/>
      <c r="E25" s="11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8"/>
      <c r="S25" s="8"/>
      <c r="T25" s="8"/>
      <c r="U25" s="110"/>
      <c r="V25" s="114">
        <f t="shared" si="0"/>
        <v>0</v>
      </c>
      <c r="W25" s="14">
        <f t="shared" si="1"/>
        <v>0</v>
      </c>
      <c r="X25" s="14">
        <f t="shared" si="2"/>
        <v>0</v>
      </c>
      <c r="Y25" s="173">
        <f t="shared" si="3"/>
        <v>0</v>
      </c>
      <c r="Z25" s="440"/>
      <c r="AA25" s="415"/>
      <c r="AB25" s="415"/>
      <c r="AC25" s="415"/>
      <c r="AD25" s="415"/>
      <c r="AE25" s="415"/>
      <c r="AF25" s="415"/>
      <c r="AG25" s="415"/>
      <c r="AH25" s="421"/>
      <c r="AI25" s="418"/>
      <c r="AJ25" s="421"/>
    </row>
    <row r="26" spans="1:36" ht="18.75" x14ac:dyDescent="0.25">
      <c r="A26" s="290"/>
      <c r="B26" s="444"/>
      <c r="C26" s="444"/>
      <c r="D26" s="427"/>
      <c r="E26" s="112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113"/>
      <c r="V26" s="114">
        <f t="shared" si="0"/>
        <v>0</v>
      </c>
      <c r="W26" s="14">
        <f t="shared" si="1"/>
        <v>0</v>
      </c>
      <c r="X26" s="14">
        <f t="shared" si="2"/>
        <v>0</v>
      </c>
      <c r="Y26" s="173">
        <f t="shared" si="3"/>
        <v>0</v>
      </c>
      <c r="Z26" s="440"/>
      <c r="AA26" s="415"/>
      <c r="AB26" s="415"/>
      <c r="AC26" s="415"/>
      <c r="AD26" s="415"/>
      <c r="AE26" s="415"/>
      <c r="AF26" s="415"/>
      <c r="AG26" s="415"/>
      <c r="AH26" s="421"/>
      <c r="AI26" s="418"/>
      <c r="AJ26" s="421"/>
    </row>
    <row r="27" spans="1:36" ht="18.75" x14ac:dyDescent="0.25">
      <c r="A27" s="290"/>
      <c r="B27" s="444"/>
      <c r="C27" s="444"/>
      <c r="D27" s="427"/>
      <c r="E27" s="1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8"/>
      <c r="S27" s="8"/>
      <c r="T27" s="8"/>
      <c r="U27" s="110"/>
      <c r="V27" s="114">
        <f t="shared" si="0"/>
        <v>0</v>
      </c>
      <c r="W27" s="14">
        <f t="shared" si="1"/>
        <v>0</v>
      </c>
      <c r="X27" s="14">
        <f t="shared" si="2"/>
        <v>0</v>
      </c>
      <c r="Y27" s="173">
        <f t="shared" si="3"/>
        <v>0</v>
      </c>
      <c r="Z27" s="440"/>
      <c r="AA27" s="415"/>
      <c r="AB27" s="415"/>
      <c r="AC27" s="415"/>
      <c r="AD27" s="415"/>
      <c r="AE27" s="415"/>
      <c r="AF27" s="415"/>
      <c r="AG27" s="415"/>
      <c r="AH27" s="421"/>
      <c r="AI27" s="418"/>
      <c r="AJ27" s="421"/>
    </row>
    <row r="28" spans="1:36" ht="18.75" x14ac:dyDescent="0.25">
      <c r="A28" s="290"/>
      <c r="B28" s="444"/>
      <c r="C28" s="444"/>
      <c r="D28" s="427"/>
      <c r="E28" s="11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113"/>
      <c r="V28" s="114">
        <f t="shared" si="0"/>
        <v>0</v>
      </c>
      <c r="W28" s="14">
        <f t="shared" si="1"/>
        <v>0</v>
      </c>
      <c r="X28" s="14">
        <f t="shared" si="2"/>
        <v>0</v>
      </c>
      <c r="Y28" s="173">
        <f t="shared" si="3"/>
        <v>0</v>
      </c>
      <c r="Z28" s="440"/>
      <c r="AA28" s="415"/>
      <c r="AB28" s="415"/>
      <c r="AC28" s="415"/>
      <c r="AD28" s="415"/>
      <c r="AE28" s="415"/>
      <c r="AF28" s="415"/>
      <c r="AG28" s="415"/>
      <c r="AH28" s="421"/>
      <c r="AI28" s="418"/>
      <c r="AJ28" s="421"/>
    </row>
    <row r="29" spans="1:36" ht="18.75" x14ac:dyDescent="0.25">
      <c r="A29" s="290"/>
      <c r="B29" s="444"/>
      <c r="C29" s="444"/>
      <c r="D29" s="427"/>
      <c r="E29" s="11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8"/>
      <c r="S29" s="8"/>
      <c r="T29" s="8"/>
      <c r="U29" s="110"/>
      <c r="V29" s="114">
        <f t="shared" si="0"/>
        <v>0</v>
      </c>
      <c r="W29" s="14">
        <f t="shared" si="1"/>
        <v>0</v>
      </c>
      <c r="X29" s="14">
        <f t="shared" si="2"/>
        <v>0</v>
      </c>
      <c r="Y29" s="173">
        <f t="shared" si="3"/>
        <v>0</v>
      </c>
      <c r="Z29" s="440"/>
      <c r="AA29" s="415"/>
      <c r="AB29" s="415"/>
      <c r="AC29" s="415"/>
      <c r="AD29" s="415"/>
      <c r="AE29" s="415"/>
      <c r="AF29" s="415"/>
      <c r="AG29" s="415"/>
      <c r="AH29" s="421"/>
      <c r="AI29" s="418"/>
      <c r="AJ29" s="421"/>
    </row>
    <row r="30" spans="1:36" ht="18.75" x14ac:dyDescent="0.25">
      <c r="A30" s="290"/>
      <c r="B30" s="444"/>
      <c r="C30" s="444"/>
      <c r="D30" s="427"/>
      <c r="E30" s="11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10"/>
      <c r="U30" s="113"/>
      <c r="V30" s="114">
        <f t="shared" si="0"/>
        <v>0</v>
      </c>
      <c r="W30" s="14">
        <f t="shared" si="1"/>
        <v>0</v>
      </c>
      <c r="X30" s="14">
        <f t="shared" si="2"/>
        <v>0</v>
      </c>
      <c r="Y30" s="173">
        <f t="shared" si="3"/>
        <v>0</v>
      </c>
      <c r="Z30" s="440"/>
      <c r="AA30" s="415"/>
      <c r="AB30" s="415"/>
      <c r="AC30" s="415"/>
      <c r="AD30" s="415"/>
      <c r="AE30" s="415"/>
      <c r="AF30" s="415"/>
      <c r="AG30" s="415"/>
      <c r="AH30" s="421"/>
      <c r="AI30" s="418"/>
      <c r="AJ30" s="421"/>
    </row>
    <row r="31" spans="1:36" ht="19.5" thickBot="1" x14ac:dyDescent="0.3">
      <c r="A31" s="291"/>
      <c r="B31" s="445"/>
      <c r="C31" s="445"/>
      <c r="D31" s="428"/>
      <c r="E31" s="11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17"/>
      <c r="V31" s="118">
        <f t="shared" si="0"/>
        <v>0</v>
      </c>
      <c r="W31" s="15">
        <f t="shared" si="1"/>
        <v>0</v>
      </c>
      <c r="X31" s="15">
        <f t="shared" si="2"/>
        <v>0</v>
      </c>
      <c r="Y31" s="174">
        <f t="shared" si="3"/>
        <v>0</v>
      </c>
      <c r="Z31" s="441"/>
      <c r="AA31" s="416"/>
      <c r="AB31" s="416"/>
      <c r="AC31" s="416"/>
      <c r="AD31" s="416"/>
      <c r="AE31" s="416"/>
      <c r="AF31" s="416"/>
      <c r="AG31" s="416"/>
      <c r="AH31" s="422"/>
      <c r="AI31" s="419"/>
      <c r="AJ31" s="422"/>
    </row>
    <row r="32" spans="1:36" ht="18.75" x14ac:dyDescent="0.25">
      <c r="A32" s="446">
        <v>2</v>
      </c>
      <c r="B32" s="289" t="s">
        <v>16</v>
      </c>
      <c r="C32" s="429" t="s">
        <v>834</v>
      </c>
      <c r="D32" s="326">
        <f>250*0.9</f>
        <v>225</v>
      </c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5"/>
      <c r="T32" s="5"/>
      <c r="U32" s="106"/>
      <c r="V32" s="107">
        <f t="shared" si="0"/>
        <v>0</v>
      </c>
      <c r="W32" s="16">
        <f t="shared" si="1"/>
        <v>0</v>
      </c>
      <c r="X32" s="16">
        <f t="shared" si="2"/>
        <v>0</v>
      </c>
      <c r="Y32" s="175">
        <f t="shared" si="3"/>
        <v>0</v>
      </c>
      <c r="Z32" s="439">
        <f>SUM(V32:V51)</f>
        <v>88.4</v>
      </c>
      <c r="AA32" s="414">
        <f t="shared" ref="AA32:AC32" si="5">SUM(W32:W51)</f>
        <v>56.3</v>
      </c>
      <c r="AB32" s="414">
        <f t="shared" si="5"/>
        <v>0</v>
      </c>
      <c r="AC32" s="414">
        <f t="shared" si="5"/>
        <v>0</v>
      </c>
      <c r="AD32" s="414">
        <f>Z32*0.38*0.9*SQRT(3)</f>
        <v>52.364745655068361</v>
      </c>
      <c r="AE32" s="414">
        <f t="shared" ref="AE32:AG92" si="6">AA32*0.38*0.9*SQRT(3)</f>
        <v>33.349945479415702</v>
      </c>
      <c r="AF32" s="414">
        <f t="shared" si="6"/>
        <v>0</v>
      </c>
      <c r="AG32" s="414">
        <f t="shared" si="6"/>
        <v>0</v>
      </c>
      <c r="AH32" s="420">
        <f>MAX(Z32:AC51)</f>
        <v>88.4</v>
      </c>
      <c r="AI32" s="417">
        <f t="shared" ref="AI32" si="7">AH32*0.38*0.9*SQRT(3)</f>
        <v>52.364745655068361</v>
      </c>
      <c r="AJ32" s="420">
        <f t="shared" ref="AJ32" si="8">D32-AI32</f>
        <v>172.63525434493164</v>
      </c>
    </row>
    <row r="33" spans="1:36" ht="18.75" x14ac:dyDescent="0.25">
      <c r="A33" s="447"/>
      <c r="B33" s="444"/>
      <c r="C33" s="430"/>
      <c r="D33" s="327"/>
      <c r="E33" s="7" t="s">
        <v>830</v>
      </c>
      <c r="F33" s="7">
        <v>49.8</v>
      </c>
      <c r="G33" s="7">
        <v>50</v>
      </c>
      <c r="H33" s="7">
        <v>60.7</v>
      </c>
      <c r="I33" s="7">
        <v>15.5</v>
      </c>
      <c r="J33" s="7">
        <v>21.6</v>
      </c>
      <c r="K33" s="7">
        <v>27.5</v>
      </c>
      <c r="L33" s="7"/>
      <c r="M33" s="7"/>
      <c r="N33" s="7"/>
      <c r="O33" s="7"/>
      <c r="P33" s="7"/>
      <c r="Q33" s="7"/>
      <c r="R33" s="8">
        <v>239</v>
      </c>
      <c r="S33" s="8">
        <v>240</v>
      </c>
      <c r="T33" s="8">
        <v>237</v>
      </c>
      <c r="U33" s="110">
        <v>237</v>
      </c>
      <c r="V33" s="114">
        <f t="shared" si="0"/>
        <v>53.5</v>
      </c>
      <c r="W33" s="14">
        <f t="shared" si="1"/>
        <v>21.533333333333331</v>
      </c>
      <c r="X33" s="14">
        <f t="shared" si="2"/>
        <v>0</v>
      </c>
      <c r="Y33" s="173">
        <f t="shared" si="3"/>
        <v>0</v>
      </c>
      <c r="Z33" s="440"/>
      <c r="AA33" s="415"/>
      <c r="AB33" s="415"/>
      <c r="AC33" s="415"/>
      <c r="AD33" s="415"/>
      <c r="AE33" s="415"/>
      <c r="AF33" s="415"/>
      <c r="AG33" s="415"/>
      <c r="AH33" s="421"/>
      <c r="AI33" s="418"/>
      <c r="AJ33" s="421"/>
    </row>
    <row r="34" spans="1:36" ht="18.75" x14ac:dyDescent="0.25">
      <c r="A34" s="447"/>
      <c r="B34" s="444"/>
      <c r="C34" s="430"/>
      <c r="D34" s="32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10"/>
      <c r="T34" s="10"/>
      <c r="U34" s="113"/>
      <c r="V34" s="114">
        <f t="shared" si="0"/>
        <v>0</v>
      </c>
      <c r="W34" s="14">
        <f t="shared" si="1"/>
        <v>0</v>
      </c>
      <c r="X34" s="14">
        <f t="shared" si="2"/>
        <v>0</v>
      </c>
      <c r="Y34" s="173">
        <f t="shared" si="3"/>
        <v>0</v>
      </c>
      <c r="Z34" s="440"/>
      <c r="AA34" s="415"/>
      <c r="AB34" s="415"/>
      <c r="AC34" s="415"/>
      <c r="AD34" s="415"/>
      <c r="AE34" s="415"/>
      <c r="AF34" s="415"/>
      <c r="AG34" s="415"/>
      <c r="AH34" s="421"/>
      <c r="AI34" s="418"/>
      <c r="AJ34" s="421"/>
    </row>
    <row r="35" spans="1:36" ht="18.75" x14ac:dyDescent="0.25">
      <c r="A35" s="447"/>
      <c r="B35" s="444"/>
      <c r="C35" s="430"/>
      <c r="D35" s="327"/>
      <c r="E35" s="7" t="s">
        <v>831</v>
      </c>
      <c r="F35" s="7">
        <v>11.1</v>
      </c>
      <c r="G35" s="7">
        <v>6.6</v>
      </c>
      <c r="H35" s="7">
        <v>4.7</v>
      </c>
      <c r="I35" s="6">
        <v>8.8000000000000007</v>
      </c>
      <c r="J35" s="6">
        <v>7.6</v>
      </c>
      <c r="K35" s="6">
        <v>4.3</v>
      </c>
      <c r="L35" s="6"/>
      <c r="M35" s="6"/>
      <c r="N35" s="6"/>
      <c r="O35" s="6"/>
      <c r="P35" s="6"/>
      <c r="Q35" s="6"/>
      <c r="R35" s="8">
        <v>239</v>
      </c>
      <c r="S35" s="8">
        <v>240</v>
      </c>
      <c r="T35" s="8">
        <v>238</v>
      </c>
      <c r="U35" s="110">
        <v>238</v>
      </c>
      <c r="V35" s="114">
        <f t="shared" si="0"/>
        <v>7.4666666666666659</v>
      </c>
      <c r="W35" s="14">
        <f t="shared" si="1"/>
        <v>6.8999999999999995</v>
      </c>
      <c r="X35" s="14">
        <f t="shared" si="2"/>
        <v>0</v>
      </c>
      <c r="Y35" s="173">
        <f t="shared" si="3"/>
        <v>0</v>
      </c>
      <c r="Z35" s="440"/>
      <c r="AA35" s="415"/>
      <c r="AB35" s="415"/>
      <c r="AC35" s="415"/>
      <c r="AD35" s="415"/>
      <c r="AE35" s="415"/>
      <c r="AF35" s="415"/>
      <c r="AG35" s="415"/>
      <c r="AH35" s="421"/>
      <c r="AI35" s="418"/>
      <c r="AJ35" s="421"/>
    </row>
    <row r="36" spans="1:36" ht="18.75" x14ac:dyDescent="0.25">
      <c r="A36" s="447"/>
      <c r="B36" s="444"/>
      <c r="C36" s="430"/>
      <c r="D36" s="32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10"/>
      <c r="T36" s="10"/>
      <c r="U36" s="113"/>
      <c r="V36" s="114">
        <f t="shared" si="0"/>
        <v>0</v>
      </c>
      <c r="W36" s="14">
        <f t="shared" si="1"/>
        <v>0</v>
      </c>
      <c r="X36" s="14">
        <f t="shared" si="2"/>
        <v>0</v>
      </c>
      <c r="Y36" s="173">
        <f t="shared" si="3"/>
        <v>0</v>
      </c>
      <c r="Z36" s="440"/>
      <c r="AA36" s="415"/>
      <c r="AB36" s="415"/>
      <c r="AC36" s="415"/>
      <c r="AD36" s="415"/>
      <c r="AE36" s="415"/>
      <c r="AF36" s="415"/>
      <c r="AG36" s="415"/>
      <c r="AH36" s="421"/>
      <c r="AI36" s="418"/>
      <c r="AJ36" s="421"/>
    </row>
    <row r="37" spans="1:36" ht="18.75" x14ac:dyDescent="0.25">
      <c r="A37" s="447"/>
      <c r="B37" s="444"/>
      <c r="C37" s="430"/>
      <c r="D37" s="327"/>
      <c r="E37" s="7" t="s">
        <v>832</v>
      </c>
      <c r="F37" s="7">
        <v>14.3</v>
      </c>
      <c r="G37" s="7">
        <v>26.1</v>
      </c>
      <c r="H37" s="7">
        <v>32.799999999999997</v>
      </c>
      <c r="I37" s="6">
        <v>15.1</v>
      </c>
      <c r="J37" s="6">
        <v>23.3</v>
      </c>
      <c r="K37" s="6">
        <v>26.3</v>
      </c>
      <c r="L37" s="6"/>
      <c r="M37" s="6"/>
      <c r="N37" s="6"/>
      <c r="O37" s="6"/>
      <c r="P37" s="6"/>
      <c r="Q37" s="6"/>
      <c r="R37" s="8">
        <v>239</v>
      </c>
      <c r="S37" s="8">
        <v>240</v>
      </c>
      <c r="T37" s="8">
        <v>238</v>
      </c>
      <c r="U37" s="110">
        <v>238</v>
      </c>
      <c r="V37" s="114">
        <f t="shared" si="0"/>
        <v>24.400000000000002</v>
      </c>
      <c r="W37" s="14">
        <f t="shared" si="1"/>
        <v>21.566666666666666</v>
      </c>
      <c r="X37" s="14">
        <f t="shared" si="2"/>
        <v>0</v>
      </c>
      <c r="Y37" s="173">
        <f t="shared" si="3"/>
        <v>0</v>
      </c>
      <c r="Z37" s="440"/>
      <c r="AA37" s="415"/>
      <c r="AB37" s="415"/>
      <c r="AC37" s="415"/>
      <c r="AD37" s="415"/>
      <c r="AE37" s="415"/>
      <c r="AF37" s="415"/>
      <c r="AG37" s="415"/>
      <c r="AH37" s="421"/>
      <c r="AI37" s="418"/>
      <c r="AJ37" s="421"/>
    </row>
    <row r="38" spans="1:36" ht="18.75" x14ac:dyDescent="0.25">
      <c r="A38" s="447"/>
      <c r="B38" s="444"/>
      <c r="C38" s="430"/>
      <c r="D38" s="3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0"/>
      <c r="T38" s="10"/>
      <c r="U38" s="113"/>
      <c r="V38" s="114">
        <f t="shared" si="0"/>
        <v>0</v>
      </c>
      <c r="W38" s="14">
        <f t="shared" si="1"/>
        <v>0</v>
      </c>
      <c r="X38" s="14">
        <f t="shared" si="2"/>
        <v>0</v>
      </c>
      <c r="Y38" s="173">
        <f t="shared" si="3"/>
        <v>0</v>
      </c>
      <c r="Z38" s="440"/>
      <c r="AA38" s="415"/>
      <c r="AB38" s="415"/>
      <c r="AC38" s="415"/>
      <c r="AD38" s="415"/>
      <c r="AE38" s="415"/>
      <c r="AF38" s="415"/>
      <c r="AG38" s="415"/>
      <c r="AH38" s="421"/>
      <c r="AI38" s="418"/>
      <c r="AJ38" s="421"/>
    </row>
    <row r="39" spans="1:36" ht="18.75" x14ac:dyDescent="0.25">
      <c r="A39" s="447"/>
      <c r="B39" s="444"/>
      <c r="C39" s="430"/>
      <c r="D39" s="327"/>
      <c r="E39" s="7" t="s">
        <v>833</v>
      </c>
      <c r="F39" s="7">
        <v>0.7</v>
      </c>
      <c r="G39" s="7">
        <v>8.1</v>
      </c>
      <c r="H39" s="7">
        <v>0.3</v>
      </c>
      <c r="I39" s="6">
        <v>0</v>
      </c>
      <c r="J39" s="6">
        <v>6.3</v>
      </c>
      <c r="K39" s="6">
        <v>0</v>
      </c>
      <c r="L39" s="6"/>
      <c r="M39" s="6"/>
      <c r="N39" s="6"/>
      <c r="O39" s="6"/>
      <c r="P39" s="6"/>
      <c r="Q39" s="6"/>
      <c r="R39" s="8">
        <v>239</v>
      </c>
      <c r="S39" s="8">
        <v>239</v>
      </c>
      <c r="T39" s="8">
        <v>239</v>
      </c>
      <c r="U39" s="110">
        <v>239</v>
      </c>
      <c r="V39" s="114">
        <f t="shared" si="0"/>
        <v>3.0333333333333332</v>
      </c>
      <c r="W39" s="14">
        <f t="shared" si="1"/>
        <v>6.3</v>
      </c>
      <c r="X39" s="14">
        <f t="shared" si="2"/>
        <v>0</v>
      </c>
      <c r="Y39" s="173">
        <f t="shared" si="3"/>
        <v>0</v>
      </c>
      <c r="Z39" s="440"/>
      <c r="AA39" s="415"/>
      <c r="AB39" s="415"/>
      <c r="AC39" s="415"/>
      <c r="AD39" s="415"/>
      <c r="AE39" s="415"/>
      <c r="AF39" s="415"/>
      <c r="AG39" s="415"/>
      <c r="AH39" s="421"/>
      <c r="AI39" s="418"/>
      <c r="AJ39" s="421"/>
    </row>
    <row r="40" spans="1:36" ht="18.75" x14ac:dyDescent="0.25">
      <c r="A40" s="447"/>
      <c r="B40" s="444"/>
      <c r="C40" s="430"/>
      <c r="D40" s="32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10"/>
      <c r="T40" s="10"/>
      <c r="U40" s="113"/>
      <c r="V40" s="114">
        <f t="shared" si="0"/>
        <v>0</v>
      </c>
      <c r="W40" s="14">
        <f t="shared" si="1"/>
        <v>0</v>
      </c>
      <c r="X40" s="14">
        <f t="shared" si="2"/>
        <v>0</v>
      </c>
      <c r="Y40" s="173">
        <f t="shared" si="3"/>
        <v>0</v>
      </c>
      <c r="Z40" s="440"/>
      <c r="AA40" s="415"/>
      <c r="AB40" s="415"/>
      <c r="AC40" s="415"/>
      <c r="AD40" s="415"/>
      <c r="AE40" s="415"/>
      <c r="AF40" s="415"/>
      <c r="AG40" s="415"/>
      <c r="AH40" s="421"/>
      <c r="AI40" s="418"/>
      <c r="AJ40" s="421"/>
    </row>
    <row r="41" spans="1:36" ht="18.75" x14ac:dyDescent="0.25">
      <c r="A41" s="447"/>
      <c r="B41" s="444"/>
      <c r="C41" s="430"/>
      <c r="D41" s="32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8"/>
      <c r="S41" s="8"/>
      <c r="T41" s="8"/>
      <c r="U41" s="110"/>
      <c r="V41" s="114">
        <f t="shared" si="0"/>
        <v>0</v>
      </c>
      <c r="W41" s="14">
        <f t="shared" si="1"/>
        <v>0</v>
      </c>
      <c r="X41" s="14">
        <f t="shared" si="2"/>
        <v>0</v>
      </c>
      <c r="Y41" s="173">
        <f t="shared" si="3"/>
        <v>0</v>
      </c>
      <c r="Z41" s="440"/>
      <c r="AA41" s="415"/>
      <c r="AB41" s="415"/>
      <c r="AC41" s="415"/>
      <c r="AD41" s="415"/>
      <c r="AE41" s="415"/>
      <c r="AF41" s="415"/>
      <c r="AG41" s="415"/>
      <c r="AH41" s="421"/>
      <c r="AI41" s="418"/>
      <c r="AJ41" s="421"/>
    </row>
    <row r="42" spans="1:36" ht="18.75" x14ac:dyDescent="0.25">
      <c r="A42" s="447"/>
      <c r="B42" s="444"/>
      <c r="C42" s="430"/>
      <c r="D42" s="3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10"/>
      <c r="T42" s="10"/>
      <c r="U42" s="113"/>
      <c r="V42" s="114">
        <f t="shared" si="0"/>
        <v>0</v>
      </c>
      <c r="W42" s="14">
        <f t="shared" si="1"/>
        <v>0</v>
      </c>
      <c r="X42" s="14">
        <f t="shared" si="2"/>
        <v>0</v>
      </c>
      <c r="Y42" s="173">
        <f t="shared" si="3"/>
        <v>0</v>
      </c>
      <c r="Z42" s="440"/>
      <c r="AA42" s="415"/>
      <c r="AB42" s="415"/>
      <c r="AC42" s="415"/>
      <c r="AD42" s="415"/>
      <c r="AE42" s="415"/>
      <c r="AF42" s="415"/>
      <c r="AG42" s="415"/>
      <c r="AH42" s="421"/>
      <c r="AI42" s="418"/>
      <c r="AJ42" s="421"/>
    </row>
    <row r="43" spans="1:36" ht="18.75" x14ac:dyDescent="0.25">
      <c r="A43" s="447"/>
      <c r="B43" s="444"/>
      <c r="C43" s="430"/>
      <c r="D43" s="32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"/>
      <c r="S43" s="8"/>
      <c r="T43" s="8"/>
      <c r="U43" s="110"/>
      <c r="V43" s="114">
        <f t="shared" si="0"/>
        <v>0</v>
      </c>
      <c r="W43" s="14">
        <f t="shared" si="1"/>
        <v>0</v>
      </c>
      <c r="X43" s="14">
        <f t="shared" si="2"/>
        <v>0</v>
      </c>
      <c r="Y43" s="173">
        <f t="shared" si="3"/>
        <v>0</v>
      </c>
      <c r="Z43" s="440"/>
      <c r="AA43" s="415"/>
      <c r="AB43" s="415"/>
      <c r="AC43" s="415"/>
      <c r="AD43" s="415"/>
      <c r="AE43" s="415"/>
      <c r="AF43" s="415"/>
      <c r="AG43" s="415"/>
      <c r="AH43" s="421"/>
      <c r="AI43" s="418"/>
      <c r="AJ43" s="421"/>
    </row>
    <row r="44" spans="1:36" ht="18.75" x14ac:dyDescent="0.25">
      <c r="A44" s="447"/>
      <c r="B44" s="444"/>
      <c r="C44" s="430"/>
      <c r="D44" s="32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  <c r="S44" s="10"/>
      <c r="T44" s="10"/>
      <c r="U44" s="113"/>
      <c r="V44" s="114">
        <f t="shared" si="0"/>
        <v>0</v>
      </c>
      <c r="W44" s="14">
        <f t="shared" si="1"/>
        <v>0</v>
      </c>
      <c r="X44" s="14">
        <f t="shared" si="2"/>
        <v>0</v>
      </c>
      <c r="Y44" s="173">
        <f t="shared" si="3"/>
        <v>0</v>
      </c>
      <c r="Z44" s="440"/>
      <c r="AA44" s="415"/>
      <c r="AB44" s="415"/>
      <c r="AC44" s="415"/>
      <c r="AD44" s="415"/>
      <c r="AE44" s="415"/>
      <c r="AF44" s="415"/>
      <c r="AG44" s="415"/>
      <c r="AH44" s="421"/>
      <c r="AI44" s="418"/>
      <c r="AJ44" s="421"/>
    </row>
    <row r="45" spans="1:36" ht="18.75" x14ac:dyDescent="0.25">
      <c r="A45" s="447"/>
      <c r="B45" s="444"/>
      <c r="C45" s="430"/>
      <c r="D45" s="32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"/>
      <c r="S45" s="8"/>
      <c r="T45" s="8"/>
      <c r="U45" s="110"/>
      <c r="V45" s="114">
        <f t="shared" si="0"/>
        <v>0</v>
      </c>
      <c r="W45" s="14">
        <f t="shared" si="1"/>
        <v>0</v>
      </c>
      <c r="X45" s="14">
        <f t="shared" si="2"/>
        <v>0</v>
      </c>
      <c r="Y45" s="173">
        <f t="shared" si="3"/>
        <v>0</v>
      </c>
      <c r="Z45" s="440"/>
      <c r="AA45" s="415"/>
      <c r="AB45" s="415"/>
      <c r="AC45" s="415"/>
      <c r="AD45" s="415"/>
      <c r="AE45" s="415"/>
      <c r="AF45" s="415"/>
      <c r="AG45" s="415"/>
      <c r="AH45" s="421"/>
      <c r="AI45" s="418"/>
      <c r="AJ45" s="421"/>
    </row>
    <row r="46" spans="1:36" ht="18.75" x14ac:dyDescent="0.25">
      <c r="A46" s="447"/>
      <c r="B46" s="444"/>
      <c r="C46" s="430"/>
      <c r="D46" s="3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0"/>
      <c r="T46" s="10"/>
      <c r="U46" s="113"/>
      <c r="V46" s="114">
        <f t="shared" si="0"/>
        <v>0</v>
      </c>
      <c r="W46" s="14">
        <f t="shared" si="1"/>
        <v>0</v>
      </c>
      <c r="X46" s="14">
        <f t="shared" si="2"/>
        <v>0</v>
      </c>
      <c r="Y46" s="173">
        <f t="shared" si="3"/>
        <v>0</v>
      </c>
      <c r="Z46" s="440"/>
      <c r="AA46" s="415"/>
      <c r="AB46" s="415"/>
      <c r="AC46" s="415"/>
      <c r="AD46" s="415"/>
      <c r="AE46" s="415"/>
      <c r="AF46" s="415"/>
      <c r="AG46" s="415"/>
      <c r="AH46" s="421"/>
      <c r="AI46" s="418"/>
      <c r="AJ46" s="421"/>
    </row>
    <row r="47" spans="1:36" ht="18.75" x14ac:dyDescent="0.25">
      <c r="A47" s="447"/>
      <c r="B47" s="444"/>
      <c r="C47" s="430"/>
      <c r="D47" s="32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8"/>
      <c r="S47" s="8"/>
      <c r="T47" s="8"/>
      <c r="U47" s="110"/>
      <c r="V47" s="114">
        <f t="shared" si="0"/>
        <v>0</v>
      </c>
      <c r="W47" s="14">
        <f t="shared" si="1"/>
        <v>0</v>
      </c>
      <c r="X47" s="14">
        <f t="shared" si="2"/>
        <v>0</v>
      </c>
      <c r="Y47" s="173">
        <f t="shared" si="3"/>
        <v>0</v>
      </c>
      <c r="Z47" s="440"/>
      <c r="AA47" s="415"/>
      <c r="AB47" s="415"/>
      <c r="AC47" s="415"/>
      <c r="AD47" s="415"/>
      <c r="AE47" s="415"/>
      <c r="AF47" s="415"/>
      <c r="AG47" s="415"/>
      <c r="AH47" s="421"/>
      <c r="AI47" s="418"/>
      <c r="AJ47" s="421"/>
    </row>
    <row r="48" spans="1:36" ht="18.75" x14ac:dyDescent="0.25">
      <c r="A48" s="447"/>
      <c r="B48" s="444"/>
      <c r="C48" s="430"/>
      <c r="D48" s="32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10"/>
      <c r="T48" s="10"/>
      <c r="U48" s="113"/>
      <c r="V48" s="114">
        <f t="shared" si="0"/>
        <v>0</v>
      </c>
      <c r="W48" s="14">
        <f t="shared" si="1"/>
        <v>0</v>
      </c>
      <c r="X48" s="14">
        <f t="shared" si="2"/>
        <v>0</v>
      </c>
      <c r="Y48" s="173">
        <f t="shared" si="3"/>
        <v>0</v>
      </c>
      <c r="Z48" s="440"/>
      <c r="AA48" s="415"/>
      <c r="AB48" s="415"/>
      <c r="AC48" s="415"/>
      <c r="AD48" s="415"/>
      <c r="AE48" s="415"/>
      <c r="AF48" s="415"/>
      <c r="AG48" s="415"/>
      <c r="AH48" s="421"/>
      <c r="AI48" s="418"/>
      <c r="AJ48" s="421"/>
    </row>
    <row r="49" spans="1:36" ht="18.75" x14ac:dyDescent="0.25">
      <c r="A49" s="447"/>
      <c r="B49" s="444"/>
      <c r="C49" s="430"/>
      <c r="D49" s="32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8"/>
      <c r="S49" s="8"/>
      <c r="T49" s="8"/>
      <c r="U49" s="110"/>
      <c r="V49" s="114">
        <f t="shared" si="0"/>
        <v>0</v>
      </c>
      <c r="W49" s="14">
        <f t="shared" si="1"/>
        <v>0</v>
      </c>
      <c r="X49" s="14">
        <f t="shared" si="2"/>
        <v>0</v>
      </c>
      <c r="Y49" s="173">
        <f t="shared" si="3"/>
        <v>0</v>
      </c>
      <c r="Z49" s="440"/>
      <c r="AA49" s="415"/>
      <c r="AB49" s="415"/>
      <c r="AC49" s="415"/>
      <c r="AD49" s="415"/>
      <c r="AE49" s="415"/>
      <c r="AF49" s="415"/>
      <c r="AG49" s="415"/>
      <c r="AH49" s="421"/>
      <c r="AI49" s="418"/>
      <c r="AJ49" s="421"/>
    </row>
    <row r="50" spans="1:36" ht="18.75" x14ac:dyDescent="0.25">
      <c r="A50" s="447"/>
      <c r="B50" s="444"/>
      <c r="C50" s="430"/>
      <c r="D50" s="32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  <c r="S50" s="10"/>
      <c r="T50" s="10"/>
      <c r="U50" s="113"/>
      <c r="V50" s="114">
        <f t="shared" si="0"/>
        <v>0</v>
      </c>
      <c r="W50" s="14">
        <f t="shared" si="1"/>
        <v>0</v>
      </c>
      <c r="X50" s="14">
        <f t="shared" si="2"/>
        <v>0</v>
      </c>
      <c r="Y50" s="173">
        <f t="shared" si="3"/>
        <v>0</v>
      </c>
      <c r="Z50" s="440"/>
      <c r="AA50" s="415"/>
      <c r="AB50" s="415"/>
      <c r="AC50" s="415"/>
      <c r="AD50" s="415"/>
      <c r="AE50" s="415"/>
      <c r="AF50" s="415"/>
      <c r="AG50" s="415"/>
      <c r="AH50" s="421"/>
      <c r="AI50" s="418"/>
      <c r="AJ50" s="421"/>
    </row>
    <row r="51" spans="1:36" ht="19.5" thickBot="1" x14ac:dyDescent="0.3">
      <c r="A51" s="448"/>
      <c r="B51" s="445"/>
      <c r="C51" s="431"/>
      <c r="D51" s="32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17"/>
      <c r="V51" s="118">
        <f t="shared" si="0"/>
        <v>0</v>
      </c>
      <c r="W51" s="15">
        <f t="shared" si="1"/>
        <v>0</v>
      </c>
      <c r="X51" s="15">
        <f t="shared" si="2"/>
        <v>0</v>
      </c>
      <c r="Y51" s="174">
        <f t="shared" si="3"/>
        <v>0</v>
      </c>
      <c r="Z51" s="441"/>
      <c r="AA51" s="416"/>
      <c r="AB51" s="416"/>
      <c r="AC51" s="416"/>
      <c r="AD51" s="416"/>
      <c r="AE51" s="416"/>
      <c r="AF51" s="416"/>
      <c r="AG51" s="416"/>
      <c r="AH51" s="422"/>
      <c r="AI51" s="419"/>
      <c r="AJ51" s="422"/>
    </row>
    <row r="52" spans="1:36" ht="18.75" x14ac:dyDescent="0.25">
      <c r="A52" s="433">
        <v>3</v>
      </c>
      <c r="B52" s="436" t="s">
        <v>20</v>
      </c>
      <c r="C52" s="423" t="s">
        <v>18</v>
      </c>
      <c r="D52" s="338">
        <f>160*0.9</f>
        <v>144</v>
      </c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"/>
      <c r="S52" s="5"/>
      <c r="T52" s="5"/>
      <c r="U52" s="106"/>
      <c r="V52" s="107">
        <f t="shared" si="0"/>
        <v>0</v>
      </c>
      <c r="W52" s="16">
        <f t="shared" si="1"/>
        <v>0</v>
      </c>
      <c r="X52" s="16">
        <f t="shared" si="2"/>
        <v>0</v>
      </c>
      <c r="Y52" s="175">
        <f t="shared" si="3"/>
        <v>0</v>
      </c>
      <c r="Z52" s="439">
        <f t="shared" ref="Z52:AC52" si="9">SUM(V52:V71)</f>
        <v>26.566666666666666</v>
      </c>
      <c r="AA52" s="414">
        <f t="shared" si="9"/>
        <v>13.966666666666667</v>
      </c>
      <c r="AB52" s="414">
        <f t="shared" si="9"/>
        <v>0</v>
      </c>
      <c r="AC52" s="414">
        <f t="shared" si="9"/>
        <v>0</v>
      </c>
      <c r="AD52" s="414">
        <f t="shared" ref="AD52" si="10">Z52*0.38*0.9*SQRT(3)</f>
        <v>15.737067227409304</v>
      </c>
      <c r="AE52" s="414">
        <f t="shared" si="6"/>
        <v>8.273313887433499</v>
      </c>
      <c r="AF52" s="414">
        <f t="shared" si="6"/>
        <v>0</v>
      </c>
      <c r="AG52" s="414">
        <f t="shared" si="6"/>
        <v>0</v>
      </c>
      <c r="AH52" s="420">
        <f>MAX(Z52:AC71)</f>
        <v>26.566666666666666</v>
      </c>
      <c r="AI52" s="417">
        <f t="shared" ref="AI52" si="11">AH52*0.38*0.9*SQRT(3)</f>
        <v>15.737067227409304</v>
      </c>
      <c r="AJ52" s="420">
        <f t="shared" ref="AJ52" si="12">D52-AI52</f>
        <v>128.26293277259069</v>
      </c>
    </row>
    <row r="53" spans="1:36" ht="18.75" x14ac:dyDescent="0.25">
      <c r="A53" s="434"/>
      <c r="B53" s="437"/>
      <c r="C53" s="424"/>
      <c r="D53" s="339"/>
      <c r="E53" s="7" t="s">
        <v>835</v>
      </c>
      <c r="F53" s="7">
        <v>8.3000000000000007</v>
      </c>
      <c r="G53" s="7">
        <v>7.6</v>
      </c>
      <c r="H53" s="7">
        <v>7.9</v>
      </c>
      <c r="I53" s="7">
        <v>7.5</v>
      </c>
      <c r="J53" s="7">
        <v>7.3</v>
      </c>
      <c r="K53" s="7">
        <v>7.3</v>
      </c>
      <c r="L53" s="7"/>
      <c r="M53" s="7"/>
      <c r="N53" s="7"/>
      <c r="O53" s="7"/>
      <c r="P53" s="7"/>
      <c r="Q53" s="7"/>
      <c r="R53" s="8">
        <v>245</v>
      </c>
      <c r="S53" s="8">
        <v>245</v>
      </c>
      <c r="T53" s="8">
        <v>245</v>
      </c>
      <c r="U53" s="110">
        <v>245</v>
      </c>
      <c r="V53" s="114">
        <f t="shared" si="0"/>
        <v>7.9333333333333336</v>
      </c>
      <c r="W53" s="14">
        <f t="shared" si="1"/>
        <v>7.3666666666666671</v>
      </c>
      <c r="X53" s="14">
        <f t="shared" si="2"/>
        <v>0</v>
      </c>
      <c r="Y53" s="173">
        <f t="shared" si="3"/>
        <v>0</v>
      </c>
      <c r="Z53" s="440"/>
      <c r="AA53" s="415"/>
      <c r="AB53" s="415"/>
      <c r="AC53" s="415"/>
      <c r="AD53" s="415"/>
      <c r="AE53" s="415"/>
      <c r="AF53" s="415"/>
      <c r="AG53" s="415"/>
      <c r="AH53" s="421"/>
      <c r="AI53" s="418"/>
      <c r="AJ53" s="421"/>
    </row>
    <row r="54" spans="1:36" ht="18.75" x14ac:dyDescent="0.25">
      <c r="A54" s="434"/>
      <c r="B54" s="437"/>
      <c r="C54" s="424"/>
      <c r="D54" s="33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  <c r="S54" s="10"/>
      <c r="T54" s="10"/>
      <c r="U54" s="113"/>
      <c r="V54" s="114">
        <f t="shared" si="0"/>
        <v>0</v>
      </c>
      <c r="W54" s="14">
        <f t="shared" si="1"/>
        <v>0</v>
      </c>
      <c r="X54" s="14">
        <f t="shared" si="2"/>
        <v>0</v>
      </c>
      <c r="Y54" s="173">
        <f t="shared" si="3"/>
        <v>0</v>
      </c>
      <c r="Z54" s="440"/>
      <c r="AA54" s="415"/>
      <c r="AB54" s="415"/>
      <c r="AC54" s="415"/>
      <c r="AD54" s="415"/>
      <c r="AE54" s="415"/>
      <c r="AF54" s="415"/>
      <c r="AG54" s="415"/>
      <c r="AH54" s="421"/>
      <c r="AI54" s="418"/>
      <c r="AJ54" s="421"/>
    </row>
    <row r="55" spans="1:36" ht="18.75" x14ac:dyDescent="0.25">
      <c r="A55" s="434"/>
      <c r="B55" s="437"/>
      <c r="C55" s="424"/>
      <c r="D55" s="339"/>
      <c r="E55" s="7" t="s">
        <v>836</v>
      </c>
      <c r="F55" s="7">
        <v>17.899999999999999</v>
      </c>
      <c r="G55" s="7">
        <v>16</v>
      </c>
      <c r="H55" s="7">
        <v>6.8</v>
      </c>
      <c r="I55" s="6">
        <v>3.8</v>
      </c>
      <c r="J55" s="6">
        <v>9</v>
      </c>
      <c r="K55" s="6">
        <v>1.5</v>
      </c>
      <c r="L55" s="6"/>
      <c r="M55" s="6"/>
      <c r="N55" s="6"/>
      <c r="O55" s="6"/>
      <c r="P55" s="6"/>
      <c r="Q55" s="6"/>
      <c r="R55" s="8">
        <v>245</v>
      </c>
      <c r="S55" s="8">
        <v>245</v>
      </c>
      <c r="T55" s="8">
        <v>245</v>
      </c>
      <c r="U55" s="110">
        <v>245</v>
      </c>
      <c r="V55" s="114">
        <f t="shared" si="0"/>
        <v>13.566666666666665</v>
      </c>
      <c r="W55" s="14">
        <f t="shared" si="1"/>
        <v>4.7666666666666666</v>
      </c>
      <c r="X55" s="14">
        <f t="shared" si="2"/>
        <v>0</v>
      </c>
      <c r="Y55" s="173">
        <f t="shared" si="3"/>
        <v>0</v>
      </c>
      <c r="Z55" s="440"/>
      <c r="AA55" s="415"/>
      <c r="AB55" s="415"/>
      <c r="AC55" s="415"/>
      <c r="AD55" s="415"/>
      <c r="AE55" s="415"/>
      <c r="AF55" s="415"/>
      <c r="AG55" s="415"/>
      <c r="AH55" s="421"/>
      <c r="AI55" s="418"/>
      <c r="AJ55" s="421"/>
    </row>
    <row r="56" spans="1:36" ht="18.75" x14ac:dyDescent="0.25">
      <c r="A56" s="434"/>
      <c r="B56" s="437"/>
      <c r="C56" s="424"/>
      <c r="D56" s="33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0"/>
      <c r="S56" s="10"/>
      <c r="T56" s="10"/>
      <c r="U56" s="113"/>
      <c r="V56" s="114">
        <f t="shared" si="0"/>
        <v>0</v>
      </c>
      <c r="W56" s="14">
        <f t="shared" si="1"/>
        <v>0</v>
      </c>
      <c r="X56" s="14">
        <f t="shared" si="2"/>
        <v>0</v>
      </c>
      <c r="Y56" s="173">
        <f t="shared" si="3"/>
        <v>0</v>
      </c>
      <c r="Z56" s="440"/>
      <c r="AA56" s="415"/>
      <c r="AB56" s="415"/>
      <c r="AC56" s="415"/>
      <c r="AD56" s="415"/>
      <c r="AE56" s="415"/>
      <c r="AF56" s="415"/>
      <c r="AG56" s="415"/>
      <c r="AH56" s="421"/>
      <c r="AI56" s="418"/>
      <c r="AJ56" s="421"/>
    </row>
    <row r="57" spans="1:36" ht="18.75" x14ac:dyDescent="0.25">
      <c r="A57" s="434"/>
      <c r="B57" s="437"/>
      <c r="C57" s="424"/>
      <c r="D57" s="339"/>
      <c r="E57" s="7" t="s">
        <v>837</v>
      </c>
      <c r="F57" s="7">
        <v>1.3</v>
      </c>
      <c r="G57" s="7">
        <v>2.6</v>
      </c>
      <c r="H57" s="7">
        <v>11.3</v>
      </c>
      <c r="I57" s="6">
        <v>0.6</v>
      </c>
      <c r="J57" s="6">
        <v>1.1000000000000001</v>
      </c>
      <c r="K57" s="6">
        <v>3.8</v>
      </c>
      <c r="L57" s="6"/>
      <c r="M57" s="6"/>
      <c r="N57" s="6"/>
      <c r="O57" s="6"/>
      <c r="P57" s="6"/>
      <c r="Q57" s="6"/>
      <c r="R57" s="8">
        <v>245</v>
      </c>
      <c r="S57" s="8">
        <v>245</v>
      </c>
      <c r="T57" s="8">
        <v>245</v>
      </c>
      <c r="U57" s="110">
        <v>245</v>
      </c>
      <c r="V57" s="114">
        <f t="shared" si="0"/>
        <v>5.0666666666666673</v>
      </c>
      <c r="W57" s="14">
        <f t="shared" si="1"/>
        <v>1.8333333333333333</v>
      </c>
      <c r="X57" s="14">
        <f t="shared" si="2"/>
        <v>0</v>
      </c>
      <c r="Y57" s="173">
        <f t="shared" si="3"/>
        <v>0</v>
      </c>
      <c r="Z57" s="440"/>
      <c r="AA57" s="415"/>
      <c r="AB57" s="415"/>
      <c r="AC57" s="415"/>
      <c r="AD57" s="415"/>
      <c r="AE57" s="415"/>
      <c r="AF57" s="415"/>
      <c r="AG57" s="415"/>
      <c r="AH57" s="421"/>
      <c r="AI57" s="418"/>
      <c r="AJ57" s="421"/>
    </row>
    <row r="58" spans="1:36" ht="18.75" x14ac:dyDescent="0.25">
      <c r="A58" s="434"/>
      <c r="B58" s="437"/>
      <c r="C58" s="424"/>
      <c r="D58" s="33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10"/>
      <c r="T58" s="10"/>
      <c r="U58" s="113"/>
      <c r="V58" s="114">
        <f t="shared" si="0"/>
        <v>0</v>
      </c>
      <c r="W58" s="14">
        <f t="shared" si="1"/>
        <v>0</v>
      </c>
      <c r="X58" s="14">
        <f t="shared" si="2"/>
        <v>0</v>
      </c>
      <c r="Y58" s="173">
        <f t="shared" si="3"/>
        <v>0</v>
      </c>
      <c r="Z58" s="440"/>
      <c r="AA58" s="415"/>
      <c r="AB58" s="415"/>
      <c r="AC58" s="415"/>
      <c r="AD58" s="415"/>
      <c r="AE58" s="415"/>
      <c r="AF58" s="415"/>
      <c r="AG58" s="415"/>
      <c r="AH58" s="421"/>
      <c r="AI58" s="418"/>
      <c r="AJ58" s="421"/>
    </row>
    <row r="59" spans="1:36" ht="18.75" x14ac:dyDescent="0.25">
      <c r="A59" s="434"/>
      <c r="B59" s="437"/>
      <c r="C59" s="424"/>
      <c r="D59" s="33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8"/>
      <c r="S59" s="8"/>
      <c r="T59" s="8"/>
      <c r="U59" s="110"/>
      <c r="V59" s="114">
        <f t="shared" si="0"/>
        <v>0</v>
      </c>
      <c r="W59" s="14">
        <f t="shared" si="1"/>
        <v>0</v>
      </c>
      <c r="X59" s="14">
        <f t="shared" si="2"/>
        <v>0</v>
      </c>
      <c r="Y59" s="173">
        <f t="shared" si="3"/>
        <v>0</v>
      </c>
      <c r="Z59" s="440"/>
      <c r="AA59" s="415"/>
      <c r="AB59" s="415"/>
      <c r="AC59" s="415"/>
      <c r="AD59" s="415"/>
      <c r="AE59" s="415"/>
      <c r="AF59" s="415"/>
      <c r="AG59" s="415"/>
      <c r="AH59" s="421"/>
      <c r="AI59" s="418"/>
      <c r="AJ59" s="421"/>
    </row>
    <row r="60" spans="1:36" ht="18.75" x14ac:dyDescent="0.25">
      <c r="A60" s="434"/>
      <c r="B60" s="437"/>
      <c r="C60" s="424"/>
      <c r="D60" s="33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0"/>
      <c r="T60" s="10"/>
      <c r="U60" s="113"/>
      <c r="V60" s="114">
        <f t="shared" si="0"/>
        <v>0</v>
      </c>
      <c r="W60" s="14">
        <f t="shared" si="1"/>
        <v>0</v>
      </c>
      <c r="X60" s="14">
        <f t="shared" si="2"/>
        <v>0</v>
      </c>
      <c r="Y60" s="173">
        <f t="shared" si="3"/>
        <v>0</v>
      </c>
      <c r="Z60" s="440"/>
      <c r="AA60" s="415"/>
      <c r="AB60" s="415"/>
      <c r="AC60" s="415"/>
      <c r="AD60" s="415"/>
      <c r="AE60" s="415"/>
      <c r="AF60" s="415"/>
      <c r="AG60" s="415"/>
      <c r="AH60" s="421"/>
      <c r="AI60" s="418"/>
      <c r="AJ60" s="421"/>
    </row>
    <row r="61" spans="1:36" ht="18.75" x14ac:dyDescent="0.25">
      <c r="A61" s="434"/>
      <c r="B61" s="437"/>
      <c r="C61" s="424"/>
      <c r="D61" s="33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8"/>
      <c r="S61" s="8"/>
      <c r="T61" s="8"/>
      <c r="U61" s="110"/>
      <c r="V61" s="114">
        <f t="shared" si="0"/>
        <v>0</v>
      </c>
      <c r="W61" s="14">
        <f t="shared" si="1"/>
        <v>0</v>
      </c>
      <c r="X61" s="14">
        <f t="shared" si="2"/>
        <v>0</v>
      </c>
      <c r="Y61" s="173">
        <f t="shared" si="3"/>
        <v>0</v>
      </c>
      <c r="Z61" s="440"/>
      <c r="AA61" s="415"/>
      <c r="AB61" s="415"/>
      <c r="AC61" s="415"/>
      <c r="AD61" s="415"/>
      <c r="AE61" s="415"/>
      <c r="AF61" s="415"/>
      <c r="AG61" s="415"/>
      <c r="AH61" s="421"/>
      <c r="AI61" s="418"/>
      <c r="AJ61" s="421"/>
    </row>
    <row r="62" spans="1:36" ht="18.75" x14ac:dyDescent="0.25">
      <c r="A62" s="434"/>
      <c r="B62" s="437"/>
      <c r="C62" s="424"/>
      <c r="D62" s="33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10"/>
      <c r="T62" s="10"/>
      <c r="U62" s="113"/>
      <c r="V62" s="114">
        <f t="shared" si="0"/>
        <v>0</v>
      </c>
      <c r="W62" s="14">
        <f t="shared" si="1"/>
        <v>0</v>
      </c>
      <c r="X62" s="14">
        <f t="shared" si="2"/>
        <v>0</v>
      </c>
      <c r="Y62" s="173">
        <f t="shared" si="3"/>
        <v>0</v>
      </c>
      <c r="Z62" s="440"/>
      <c r="AA62" s="415"/>
      <c r="AB62" s="415"/>
      <c r="AC62" s="415"/>
      <c r="AD62" s="415"/>
      <c r="AE62" s="415"/>
      <c r="AF62" s="415"/>
      <c r="AG62" s="415"/>
      <c r="AH62" s="421"/>
      <c r="AI62" s="418"/>
      <c r="AJ62" s="421"/>
    </row>
    <row r="63" spans="1:36" ht="18.75" x14ac:dyDescent="0.25">
      <c r="A63" s="434"/>
      <c r="B63" s="437"/>
      <c r="C63" s="424"/>
      <c r="D63" s="33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8"/>
      <c r="S63" s="8"/>
      <c r="T63" s="8"/>
      <c r="U63" s="110"/>
      <c r="V63" s="114">
        <f t="shared" si="0"/>
        <v>0</v>
      </c>
      <c r="W63" s="14">
        <f t="shared" si="1"/>
        <v>0</v>
      </c>
      <c r="X63" s="14">
        <f t="shared" si="2"/>
        <v>0</v>
      </c>
      <c r="Y63" s="173">
        <f t="shared" si="3"/>
        <v>0</v>
      </c>
      <c r="Z63" s="440"/>
      <c r="AA63" s="415"/>
      <c r="AB63" s="415"/>
      <c r="AC63" s="415"/>
      <c r="AD63" s="415"/>
      <c r="AE63" s="415"/>
      <c r="AF63" s="415"/>
      <c r="AG63" s="415"/>
      <c r="AH63" s="421"/>
      <c r="AI63" s="418"/>
      <c r="AJ63" s="421"/>
    </row>
    <row r="64" spans="1:36" ht="18.75" x14ac:dyDescent="0.25">
      <c r="A64" s="434"/>
      <c r="B64" s="437"/>
      <c r="C64" s="424"/>
      <c r="D64" s="33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10"/>
      <c r="T64" s="10"/>
      <c r="U64" s="113"/>
      <c r="V64" s="114">
        <f t="shared" si="0"/>
        <v>0</v>
      </c>
      <c r="W64" s="14">
        <f t="shared" si="1"/>
        <v>0</v>
      </c>
      <c r="X64" s="14">
        <f t="shared" si="2"/>
        <v>0</v>
      </c>
      <c r="Y64" s="173">
        <f t="shared" si="3"/>
        <v>0</v>
      </c>
      <c r="Z64" s="440"/>
      <c r="AA64" s="415"/>
      <c r="AB64" s="415"/>
      <c r="AC64" s="415"/>
      <c r="AD64" s="415"/>
      <c r="AE64" s="415"/>
      <c r="AF64" s="415"/>
      <c r="AG64" s="415"/>
      <c r="AH64" s="421"/>
      <c r="AI64" s="418"/>
      <c r="AJ64" s="421"/>
    </row>
    <row r="65" spans="1:36" ht="18.75" x14ac:dyDescent="0.25">
      <c r="A65" s="434"/>
      <c r="B65" s="437"/>
      <c r="C65" s="424"/>
      <c r="D65" s="33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8"/>
      <c r="S65" s="8"/>
      <c r="T65" s="8"/>
      <c r="U65" s="110"/>
      <c r="V65" s="114">
        <f t="shared" si="0"/>
        <v>0</v>
      </c>
      <c r="W65" s="14">
        <f t="shared" si="1"/>
        <v>0</v>
      </c>
      <c r="X65" s="14">
        <f t="shared" si="2"/>
        <v>0</v>
      </c>
      <c r="Y65" s="173">
        <f t="shared" si="3"/>
        <v>0</v>
      </c>
      <c r="Z65" s="440"/>
      <c r="AA65" s="415"/>
      <c r="AB65" s="415"/>
      <c r="AC65" s="415"/>
      <c r="AD65" s="415"/>
      <c r="AE65" s="415"/>
      <c r="AF65" s="415"/>
      <c r="AG65" s="415"/>
      <c r="AH65" s="421"/>
      <c r="AI65" s="418"/>
      <c r="AJ65" s="421"/>
    </row>
    <row r="66" spans="1:36" ht="18.75" x14ac:dyDescent="0.25">
      <c r="A66" s="434"/>
      <c r="B66" s="437"/>
      <c r="C66" s="424"/>
      <c r="D66" s="33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/>
      <c r="S66" s="10"/>
      <c r="T66" s="10"/>
      <c r="U66" s="113"/>
      <c r="V66" s="114">
        <f t="shared" si="0"/>
        <v>0</v>
      </c>
      <c r="W66" s="14">
        <f t="shared" si="1"/>
        <v>0</v>
      </c>
      <c r="X66" s="14">
        <f t="shared" si="2"/>
        <v>0</v>
      </c>
      <c r="Y66" s="173">
        <f t="shared" si="3"/>
        <v>0</v>
      </c>
      <c r="Z66" s="440"/>
      <c r="AA66" s="415"/>
      <c r="AB66" s="415"/>
      <c r="AC66" s="415"/>
      <c r="AD66" s="415"/>
      <c r="AE66" s="415"/>
      <c r="AF66" s="415"/>
      <c r="AG66" s="415"/>
      <c r="AH66" s="421"/>
      <c r="AI66" s="418"/>
      <c r="AJ66" s="421"/>
    </row>
    <row r="67" spans="1:36" ht="18.75" x14ac:dyDescent="0.25">
      <c r="A67" s="434"/>
      <c r="B67" s="437"/>
      <c r="C67" s="424"/>
      <c r="D67" s="33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8"/>
      <c r="S67" s="8"/>
      <c r="T67" s="8"/>
      <c r="U67" s="110"/>
      <c r="V67" s="114">
        <f t="shared" si="0"/>
        <v>0</v>
      </c>
      <c r="W67" s="14">
        <f t="shared" si="1"/>
        <v>0</v>
      </c>
      <c r="X67" s="14">
        <f t="shared" si="2"/>
        <v>0</v>
      </c>
      <c r="Y67" s="173">
        <f t="shared" si="3"/>
        <v>0</v>
      </c>
      <c r="Z67" s="440"/>
      <c r="AA67" s="415"/>
      <c r="AB67" s="415"/>
      <c r="AC67" s="415"/>
      <c r="AD67" s="415"/>
      <c r="AE67" s="415"/>
      <c r="AF67" s="415"/>
      <c r="AG67" s="415"/>
      <c r="AH67" s="421"/>
      <c r="AI67" s="418"/>
      <c r="AJ67" s="421"/>
    </row>
    <row r="68" spans="1:36" ht="18.75" x14ac:dyDescent="0.25">
      <c r="A68" s="434"/>
      <c r="B68" s="437"/>
      <c r="C68" s="424"/>
      <c r="D68" s="33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  <c r="U68" s="113"/>
      <c r="V68" s="114">
        <f t="shared" si="0"/>
        <v>0</v>
      </c>
      <c r="W68" s="14">
        <f t="shared" si="1"/>
        <v>0</v>
      </c>
      <c r="X68" s="14">
        <f t="shared" si="2"/>
        <v>0</v>
      </c>
      <c r="Y68" s="173">
        <f t="shared" si="3"/>
        <v>0</v>
      </c>
      <c r="Z68" s="440"/>
      <c r="AA68" s="415"/>
      <c r="AB68" s="415"/>
      <c r="AC68" s="415"/>
      <c r="AD68" s="415"/>
      <c r="AE68" s="415"/>
      <c r="AF68" s="415"/>
      <c r="AG68" s="415"/>
      <c r="AH68" s="421"/>
      <c r="AI68" s="418"/>
      <c r="AJ68" s="421"/>
    </row>
    <row r="69" spans="1:36" ht="18.75" x14ac:dyDescent="0.25">
      <c r="A69" s="434"/>
      <c r="B69" s="437"/>
      <c r="C69" s="424"/>
      <c r="D69" s="33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8"/>
      <c r="S69" s="8"/>
      <c r="T69" s="8"/>
      <c r="U69" s="110"/>
      <c r="V69" s="114">
        <f t="shared" si="0"/>
        <v>0</v>
      </c>
      <c r="W69" s="14">
        <f t="shared" si="1"/>
        <v>0</v>
      </c>
      <c r="X69" s="14">
        <f t="shared" si="2"/>
        <v>0</v>
      </c>
      <c r="Y69" s="173">
        <f t="shared" si="3"/>
        <v>0</v>
      </c>
      <c r="Z69" s="440"/>
      <c r="AA69" s="415"/>
      <c r="AB69" s="415"/>
      <c r="AC69" s="415"/>
      <c r="AD69" s="415"/>
      <c r="AE69" s="415"/>
      <c r="AF69" s="415"/>
      <c r="AG69" s="415"/>
      <c r="AH69" s="421"/>
      <c r="AI69" s="418"/>
      <c r="AJ69" s="421"/>
    </row>
    <row r="70" spans="1:36" ht="18.75" x14ac:dyDescent="0.25">
      <c r="A70" s="434"/>
      <c r="B70" s="437"/>
      <c r="C70" s="424"/>
      <c r="D70" s="33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/>
      <c r="S70" s="10"/>
      <c r="T70" s="10"/>
      <c r="U70" s="113"/>
      <c r="V70" s="114">
        <f t="shared" si="0"/>
        <v>0</v>
      </c>
      <c r="W70" s="14">
        <f t="shared" si="1"/>
        <v>0</v>
      </c>
      <c r="X70" s="14">
        <f t="shared" si="2"/>
        <v>0</v>
      </c>
      <c r="Y70" s="173">
        <f t="shared" si="3"/>
        <v>0</v>
      </c>
      <c r="Z70" s="440"/>
      <c r="AA70" s="415"/>
      <c r="AB70" s="415"/>
      <c r="AC70" s="415"/>
      <c r="AD70" s="415"/>
      <c r="AE70" s="415"/>
      <c r="AF70" s="415"/>
      <c r="AG70" s="415"/>
      <c r="AH70" s="421"/>
      <c r="AI70" s="418"/>
      <c r="AJ70" s="421"/>
    </row>
    <row r="71" spans="1:36" ht="19.5" thickBot="1" x14ac:dyDescent="0.3">
      <c r="A71" s="435"/>
      <c r="B71" s="438"/>
      <c r="C71" s="425"/>
      <c r="D71" s="34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17"/>
      <c r="V71" s="118">
        <f t="shared" si="0"/>
        <v>0</v>
      </c>
      <c r="W71" s="15">
        <f t="shared" si="1"/>
        <v>0</v>
      </c>
      <c r="X71" s="15">
        <f t="shared" si="2"/>
        <v>0</v>
      </c>
      <c r="Y71" s="174">
        <f t="shared" si="3"/>
        <v>0</v>
      </c>
      <c r="Z71" s="441"/>
      <c r="AA71" s="416"/>
      <c r="AB71" s="416"/>
      <c r="AC71" s="416"/>
      <c r="AD71" s="416"/>
      <c r="AE71" s="416"/>
      <c r="AF71" s="416"/>
      <c r="AG71" s="416"/>
      <c r="AH71" s="422"/>
      <c r="AI71" s="419"/>
      <c r="AJ71" s="422"/>
    </row>
    <row r="72" spans="1:36" ht="18.75" x14ac:dyDescent="0.25">
      <c r="A72" s="433">
        <v>4</v>
      </c>
      <c r="B72" s="436" t="s">
        <v>28</v>
      </c>
      <c r="C72" s="423" t="s">
        <v>21</v>
      </c>
      <c r="D72" s="338">
        <f>250*0.9</f>
        <v>225</v>
      </c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"/>
      <c r="S72" s="5"/>
      <c r="T72" s="5"/>
      <c r="U72" s="106"/>
      <c r="V72" s="107">
        <f t="shared" si="0"/>
        <v>0</v>
      </c>
      <c r="W72" s="16">
        <f t="shared" si="1"/>
        <v>0</v>
      </c>
      <c r="X72" s="16">
        <f t="shared" si="2"/>
        <v>0</v>
      </c>
      <c r="Y72" s="175">
        <f t="shared" si="3"/>
        <v>0</v>
      </c>
      <c r="Z72" s="439">
        <f t="shared" ref="Z72:AC72" si="13">SUM(V72:V91)</f>
        <v>55.5</v>
      </c>
      <c r="AA72" s="414">
        <f t="shared" si="13"/>
        <v>55.633333333333326</v>
      </c>
      <c r="AB72" s="414">
        <f t="shared" si="13"/>
        <v>0</v>
      </c>
      <c r="AC72" s="414">
        <f t="shared" si="13"/>
        <v>0</v>
      </c>
      <c r="AD72" s="414">
        <f t="shared" ref="AD72" si="14">Z72*0.38*0.9*SQRT(3)</f>
        <v>32.87605637846486</v>
      </c>
      <c r="AE72" s="414">
        <f t="shared" si="6"/>
        <v>32.955037895289998</v>
      </c>
      <c r="AF72" s="414">
        <f t="shared" si="6"/>
        <v>0</v>
      </c>
      <c r="AG72" s="414">
        <f t="shared" si="6"/>
        <v>0</v>
      </c>
      <c r="AH72" s="420">
        <f>MAX(Z72:AC91)</f>
        <v>55.633333333333326</v>
      </c>
      <c r="AI72" s="417">
        <f t="shared" ref="AI72" si="15">AH72*0.38*0.9*SQRT(3)</f>
        <v>32.955037895289998</v>
      </c>
      <c r="AJ72" s="420">
        <f t="shared" ref="AJ72" si="16">D72-AI72</f>
        <v>192.04496210471001</v>
      </c>
    </row>
    <row r="73" spans="1:36" ht="18.75" x14ac:dyDescent="0.25">
      <c r="A73" s="434"/>
      <c r="B73" s="437"/>
      <c r="C73" s="424"/>
      <c r="D73" s="339"/>
      <c r="E73" s="7" t="s">
        <v>838</v>
      </c>
      <c r="F73" s="7">
        <v>8.6</v>
      </c>
      <c r="G73" s="7">
        <v>24.4</v>
      </c>
      <c r="H73" s="7">
        <v>11.4</v>
      </c>
      <c r="I73" s="7">
        <v>9</v>
      </c>
      <c r="J73" s="7">
        <v>23.7</v>
      </c>
      <c r="K73" s="7">
        <v>15.4</v>
      </c>
      <c r="L73" s="7"/>
      <c r="M73" s="7"/>
      <c r="N73" s="7"/>
      <c r="O73" s="7"/>
      <c r="P73" s="7"/>
      <c r="Q73" s="7"/>
      <c r="R73" s="8">
        <v>240</v>
      </c>
      <c r="S73" s="8">
        <v>239</v>
      </c>
      <c r="T73" s="8">
        <v>239</v>
      </c>
      <c r="U73" s="110">
        <v>239</v>
      </c>
      <c r="V73" s="114">
        <f t="shared" si="0"/>
        <v>14.799999999999999</v>
      </c>
      <c r="W73" s="14">
        <f t="shared" si="1"/>
        <v>16.033333333333335</v>
      </c>
      <c r="X73" s="14">
        <f t="shared" si="2"/>
        <v>0</v>
      </c>
      <c r="Y73" s="173">
        <f t="shared" si="3"/>
        <v>0</v>
      </c>
      <c r="Z73" s="440"/>
      <c r="AA73" s="415"/>
      <c r="AB73" s="415"/>
      <c r="AC73" s="415"/>
      <c r="AD73" s="415"/>
      <c r="AE73" s="415"/>
      <c r="AF73" s="415"/>
      <c r="AG73" s="415"/>
      <c r="AH73" s="421"/>
      <c r="AI73" s="418"/>
      <c r="AJ73" s="421"/>
    </row>
    <row r="74" spans="1:36" ht="18.75" x14ac:dyDescent="0.25">
      <c r="A74" s="434"/>
      <c r="B74" s="437"/>
      <c r="C74" s="424"/>
      <c r="D74" s="33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  <c r="S74" s="10"/>
      <c r="T74" s="10"/>
      <c r="U74" s="113"/>
      <c r="V74" s="114">
        <f t="shared" si="0"/>
        <v>0</v>
      </c>
      <c r="W74" s="14">
        <f t="shared" si="1"/>
        <v>0</v>
      </c>
      <c r="X74" s="14">
        <f t="shared" si="2"/>
        <v>0</v>
      </c>
      <c r="Y74" s="173">
        <f t="shared" si="3"/>
        <v>0</v>
      </c>
      <c r="Z74" s="440"/>
      <c r="AA74" s="415"/>
      <c r="AB74" s="415"/>
      <c r="AC74" s="415"/>
      <c r="AD74" s="415"/>
      <c r="AE74" s="415"/>
      <c r="AF74" s="415"/>
      <c r="AG74" s="415"/>
      <c r="AH74" s="421"/>
      <c r="AI74" s="418"/>
      <c r="AJ74" s="421"/>
    </row>
    <row r="75" spans="1:36" ht="18.75" x14ac:dyDescent="0.25">
      <c r="A75" s="434"/>
      <c r="B75" s="437"/>
      <c r="C75" s="424"/>
      <c r="D75" s="339"/>
      <c r="E75" s="7" t="s">
        <v>839</v>
      </c>
      <c r="F75" s="7">
        <v>5.2</v>
      </c>
      <c r="G75" s="7">
        <v>1.6</v>
      </c>
      <c r="H75" s="7">
        <v>2.4</v>
      </c>
      <c r="I75" s="6">
        <v>5.4</v>
      </c>
      <c r="J75" s="6">
        <v>3.6</v>
      </c>
      <c r="K75" s="6">
        <v>8.8000000000000007</v>
      </c>
      <c r="L75" s="6"/>
      <c r="M75" s="6"/>
      <c r="N75" s="6"/>
      <c r="O75" s="6"/>
      <c r="P75" s="6"/>
      <c r="Q75" s="6"/>
      <c r="R75" s="8">
        <v>240</v>
      </c>
      <c r="S75" s="8">
        <v>239</v>
      </c>
      <c r="T75" s="8">
        <v>239</v>
      </c>
      <c r="U75" s="110">
        <v>239</v>
      </c>
      <c r="V75" s="114">
        <f t="shared" si="0"/>
        <v>3.0666666666666669</v>
      </c>
      <c r="W75" s="14">
        <f t="shared" si="1"/>
        <v>5.9333333333333336</v>
      </c>
      <c r="X75" s="14">
        <f t="shared" si="2"/>
        <v>0</v>
      </c>
      <c r="Y75" s="173">
        <f t="shared" si="3"/>
        <v>0</v>
      </c>
      <c r="Z75" s="440"/>
      <c r="AA75" s="415"/>
      <c r="AB75" s="415"/>
      <c r="AC75" s="415"/>
      <c r="AD75" s="415"/>
      <c r="AE75" s="415"/>
      <c r="AF75" s="415"/>
      <c r="AG75" s="415"/>
      <c r="AH75" s="421"/>
      <c r="AI75" s="418"/>
      <c r="AJ75" s="421"/>
    </row>
    <row r="76" spans="1:36" ht="18.75" x14ac:dyDescent="0.25">
      <c r="A76" s="434"/>
      <c r="B76" s="437"/>
      <c r="C76" s="424"/>
      <c r="D76" s="33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10"/>
      <c r="T76" s="10"/>
      <c r="U76" s="113"/>
      <c r="V76" s="114">
        <f t="shared" ref="V76:V139" si="17">IF(AND(F76=0,G76=0,H76=0),0,IF(AND(F76=0,G76=0),H76,IF(AND(F76=0,H76=0),G76,IF(AND(G76=0,H76=0),F76,IF(F76=0,(G76+H76)/2,IF(G76=0,(F76+H76)/2,IF(H76=0,(F76+G76)/2,(F76+G76+H76)/3)))))))</f>
        <v>0</v>
      </c>
      <c r="W76" s="14">
        <f t="shared" ref="W76:W139" si="18">IF(AND(I76=0,J76=0,K76=0),0,IF(AND(I76=0,J76=0),K76,IF(AND(I76=0,K76=0),J76,IF(AND(J76=0,K76=0),I76,IF(I76=0,(J76+K76)/2,IF(J76=0,(I76+K76)/2,IF(K76=0,(I76+J76)/2,(I76+J76+K76)/3)))))))</f>
        <v>0</v>
      </c>
      <c r="X76" s="14">
        <f t="shared" ref="X76:X139" si="19">IF(AND(L76=0,M76=0,N76=0),0,IF(AND(L76=0,M76=0),N76,IF(AND(L76=0,N76=0),M76,IF(AND(M76=0,N76=0),L76,IF(L76=0,(M76+N76)/2,IF(M76=0,(L76+N76)/2,IF(N76=0,(L76+M76)/2,(L76+M76+N76)/3)))))))</f>
        <v>0</v>
      </c>
      <c r="Y76" s="173">
        <f t="shared" ref="Y76:Y139" si="20">IF(AND(O76=0,P76=0,Q76=0),0,IF(AND(O76=0,P76=0),Q76,IF(AND(O76=0,Q76=0),P76,IF(AND(P76=0,Q76=0),O76,IF(O76=0,(P76+Q76)/2,IF(P76=0,(O76+Q76)/2,IF(Q76=0,(O76+P76)/2,(O76+P76+Q76)/3)))))))</f>
        <v>0</v>
      </c>
      <c r="Z76" s="440"/>
      <c r="AA76" s="415"/>
      <c r="AB76" s="415"/>
      <c r="AC76" s="415"/>
      <c r="AD76" s="415"/>
      <c r="AE76" s="415"/>
      <c r="AF76" s="415"/>
      <c r="AG76" s="415"/>
      <c r="AH76" s="421"/>
      <c r="AI76" s="418"/>
      <c r="AJ76" s="421"/>
    </row>
    <row r="77" spans="1:36" ht="18.75" x14ac:dyDescent="0.25">
      <c r="A77" s="434"/>
      <c r="B77" s="437"/>
      <c r="C77" s="424"/>
      <c r="D77" s="339"/>
      <c r="E77" s="7" t="s">
        <v>840</v>
      </c>
      <c r="F77" s="7">
        <v>16.600000000000001</v>
      </c>
      <c r="G77" s="7">
        <v>17.399999999999999</v>
      </c>
      <c r="H77" s="7">
        <v>16</v>
      </c>
      <c r="I77" s="6">
        <v>15.1</v>
      </c>
      <c r="J77" s="6">
        <v>9.3000000000000007</v>
      </c>
      <c r="K77" s="6">
        <v>12.5</v>
      </c>
      <c r="L77" s="6"/>
      <c r="M77" s="6"/>
      <c r="N77" s="6"/>
      <c r="O77" s="6"/>
      <c r="P77" s="6"/>
      <c r="Q77" s="6"/>
      <c r="R77" s="8">
        <v>240</v>
      </c>
      <c r="S77" s="8">
        <v>239</v>
      </c>
      <c r="T77" s="8">
        <v>239</v>
      </c>
      <c r="U77" s="110">
        <v>239</v>
      </c>
      <c r="V77" s="114">
        <f t="shared" si="17"/>
        <v>16.666666666666668</v>
      </c>
      <c r="W77" s="14">
        <f t="shared" si="18"/>
        <v>12.299999999999999</v>
      </c>
      <c r="X77" s="14">
        <f t="shared" si="19"/>
        <v>0</v>
      </c>
      <c r="Y77" s="173">
        <f t="shared" si="20"/>
        <v>0</v>
      </c>
      <c r="Z77" s="440"/>
      <c r="AA77" s="415"/>
      <c r="AB77" s="415"/>
      <c r="AC77" s="415"/>
      <c r="AD77" s="415"/>
      <c r="AE77" s="415"/>
      <c r="AF77" s="415"/>
      <c r="AG77" s="415"/>
      <c r="AH77" s="421"/>
      <c r="AI77" s="418"/>
      <c r="AJ77" s="421"/>
    </row>
    <row r="78" spans="1:36" ht="18.75" x14ac:dyDescent="0.25">
      <c r="A78" s="434"/>
      <c r="B78" s="437"/>
      <c r="C78" s="424"/>
      <c r="D78" s="33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0"/>
      <c r="T78" s="10"/>
      <c r="U78" s="113"/>
      <c r="V78" s="114">
        <f t="shared" si="17"/>
        <v>0</v>
      </c>
      <c r="W78" s="14">
        <f t="shared" si="18"/>
        <v>0</v>
      </c>
      <c r="X78" s="14">
        <f t="shared" si="19"/>
        <v>0</v>
      </c>
      <c r="Y78" s="173">
        <f t="shared" si="20"/>
        <v>0</v>
      </c>
      <c r="Z78" s="440"/>
      <c r="AA78" s="415"/>
      <c r="AB78" s="415"/>
      <c r="AC78" s="415"/>
      <c r="AD78" s="415"/>
      <c r="AE78" s="415"/>
      <c r="AF78" s="415"/>
      <c r="AG78" s="415"/>
      <c r="AH78" s="421"/>
      <c r="AI78" s="418"/>
      <c r="AJ78" s="421"/>
    </row>
    <row r="79" spans="1:36" ht="18.75" x14ac:dyDescent="0.25">
      <c r="A79" s="434"/>
      <c r="B79" s="437"/>
      <c r="C79" s="424"/>
      <c r="D79" s="339"/>
      <c r="E79" s="6" t="s">
        <v>574</v>
      </c>
      <c r="F79" s="7">
        <v>8.1</v>
      </c>
      <c r="G79" s="7">
        <v>27.8</v>
      </c>
      <c r="H79" s="7">
        <v>27</v>
      </c>
      <c r="I79" s="6">
        <v>9.9</v>
      </c>
      <c r="J79" s="6">
        <v>26.7</v>
      </c>
      <c r="K79" s="6">
        <v>27.5</v>
      </c>
      <c r="L79" s="6"/>
      <c r="M79" s="6"/>
      <c r="N79" s="6"/>
      <c r="O79" s="6"/>
      <c r="P79" s="6"/>
      <c r="Q79" s="6"/>
      <c r="R79" s="8">
        <v>240</v>
      </c>
      <c r="S79" s="8">
        <v>239</v>
      </c>
      <c r="T79" s="8">
        <v>239</v>
      </c>
      <c r="U79" s="110">
        <v>239</v>
      </c>
      <c r="V79" s="114">
        <f t="shared" si="17"/>
        <v>20.966666666666665</v>
      </c>
      <c r="W79" s="14">
        <f t="shared" si="18"/>
        <v>21.366666666666664</v>
      </c>
      <c r="X79" s="14">
        <f t="shared" si="19"/>
        <v>0</v>
      </c>
      <c r="Y79" s="173">
        <f t="shared" si="20"/>
        <v>0</v>
      </c>
      <c r="Z79" s="440"/>
      <c r="AA79" s="415"/>
      <c r="AB79" s="415"/>
      <c r="AC79" s="415"/>
      <c r="AD79" s="415"/>
      <c r="AE79" s="415"/>
      <c r="AF79" s="415"/>
      <c r="AG79" s="415"/>
      <c r="AH79" s="421"/>
      <c r="AI79" s="418"/>
      <c r="AJ79" s="421"/>
    </row>
    <row r="80" spans="1:36" ht="18.75" x14ac:dyDescent="0.25">
      <c r="A80" s="434"/>
      <c r="B80" s="437"/>
      <c r="C80" s="424"/>
      <c r="D80" s="33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0"/>
      <c r="U80" s="113"/>
      <c r="V80" s="114">
        <f t="shared" si="17"/>
        <v>0</v>
      </c>
      <c r="W80" s="14">
        <f t="shared" si="18"/>
        <v>0</v>
      </c>
      <c r="X80" s="14">
        <f t="shared" si="19"/>
        <v>0</v>
      </c>
      <c r="Y80" s="173">
        <f t="shared" si="20"/>
        <v>0</v>
      </c>
      <c r="Z80" s="440"/>
      <c r="AA80" s="415"/>
      <c r="AB80" s="415"/>
      <c r="AC80" s="415"/>
      <c r="AD80" s="415"/>
      <c r="AE80" s="415"/>
      <c r="AF80" s="415"/>
      <c r="AG80" s="415"/>
      <c r="AH80" s="421"/>
      <c r="AI80" s="418"/>
      <c r="AJ80" s="421"/>
    </row>
    <row r="81" spans="1:36" ht="18.75" x14ac:dyDescent="0.25">
      <c r="A81" s="434"/>
      <c r="B81" s="437"/>
      <c r="C81" s="424"/>
      <c r="D81" s="339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8"/>
      <c r="S81" s="8"/>
      <c r="T81" s="8"/>
      <c r="U81" s="110"/>
      <c r="V81" s="114">
        <f t="shared" si="17"/>
        <v>0</v>
      </c>
      <c r="W81" s="14">
        <f t="shared" si="18"/>
        <v>0</v>
      </c>
      <c r="X81" s="14">
        <f t="shared" si="19"/>
        <v>0</v>
      </c>
      <c r="Y81" s="173">
        <f t="shared" si="20"/>
        <v>0</v>
      </c>
      <c r="Z81" s="440"/>
      <c r="AA81" s="415"/>
      <c r="AB81" s="415"/>
      <c r="AC81" s="415"/>
      <c r="AD81" s="415"/>
      <c r="AE81" s="415"/>
      <c r="AF81" s="415"/>
      <c r="AG81" s="415"/>
      <c r="AH81" s="421"/>
      <c r="AI81" s="418"/>
      <c r="AJ81" s="421"/>
    </row>
    <row r="82" spans="1:36" ht="18.75" x14ac:dyDescent="0.25">
      <c r="A82" s="434"/>
      <c r="B82" s="437"/>
      <c r="C82" s="424"/>
      <c r="D82" s="33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0"/>
      <c r="T82" s="10"/>
      <c r="U82" s="113"/>
      <c r="V82" s="114">
        <f t="shared" si="17"/>
        <v>0</v>
      </c>
      <c r="W82" s="14">
        <f t="shared" si="18"/>
        <v>0</v>
      </c>
      <c r="X82" s="14">
        <f t="shared" si="19"/>
        <v>0</v>
      </c>
      <c r="Y82" s="173">
        <f t="shared" si="20"/>
        <v>0</v>
      </c>
      <c r="Z82" s="440"/>
      <c r="AA82" s="415"/>
      <c r="AB82" s="415"/>
      <c r="AC82" s="415"/>
      <c r="AD82" s="415"/>
      <c r="AE82" s="415"/>
      <c r="AF82" s="415"/>
      <c r="AG82" s="415"/>
      <c r="AH82" s="421"/>
      <c r="AI82" s="418"/>
      <c r="AJ82" s="421"/>
    </row>
    <row r="83" spans="1:36" ht="18.75" x14ac:dyDescent="0.25">
      <c r="A83" s="434"/>
      <c r="B83" s="437"/>
      <c r="C83" s="424"/>
      <c r="D83" s="339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8"/>
      <c r="S83" s="8"/>
      <c r="T83" s="8"/>
      <c r="U83" s="110"/>
      <c r="V83" s="114">
        <f t="shared" si="17"/>
        <v>0</v>
      </c>
      <c r="W83" s="14">
        <f t="shared" si="18"/>
        <v>0</v>
      </c>
      <c r="X83" s="14">
        <f t="shared" si="19"/>
        <v>0</v>
      </c>
      <c r="Y83" s="173">
        <f t="shared" si="20"/>
        <v>0</v>
      </c>
      <c r="Z83" s="440"/>
      <c r="AA83" s="415"/>
      <c r="AB83" s="415"/>
      <c r="AC83" s="415"/>
      <c r="AD83" s="415"/>
      <c r="AE83" s="415"/>
      <c r="AF83" s="415"/>
      <c r="AG83" s="415"/>
      <c r="AH83" s="421"/>
      <c r="AI83" s="418"/>
      <c r="AJ83" s="421"/>
    </row>
    <row r="84" spans="1:36" ht="18.75" x14ac:dyDescent="0.25">
      <c r="A84" s="434"/>
      <c r="B84" s="437"/>
      <c r="C84" s="424"/>
      <c r="D84" s="33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0"/>
      <c r="T84" s="10"/>
      <c r="U84" s="113"/>
      <c r="V84" s="114">
        <f t="shared" si="17"/>
        <v>0</v>
      </c>
      <c r="W84" s="14">
        <f t="shared" si="18"/>
        <v>0</v>
      </c>
      <c r="X84" s="14">
        <f t="shared" si="19"/>
        <v>0</v>
      </c>
      <c r="Y84" s="173">
        <f t="shared" si="20"/>
        <v>0</v>
      </c>
      <c r="Z84" s="440"/>
      <c r="AA84" s="415"/>
      <c r="AB84" s="415"/>
      <c r="AC84" s="415"/>
      <c r="AD84" s="415"/>
      <c r="AE84" s="415"/>
      <c r="AF84" s="415"/>
      <c r="AG84" s="415"/>
      <c r="AH84" s="421"/>
      <c r="AI84" s="418"/>
      <c r="AJ84" s="421"/>
    </row>
    <row r="85" spans="1:36" ht="18.75" x14ac:dyDescent="0.25">
      <c r="A85" s="434"/>
      <c r="B85" s="437"/>
      <c r="C85" s="424"/>
      <c r="D85" s="33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8"/>
      <c r="S85" s="8"/>
      <c r="T85" s="8"/>
      <c r="U85" s="110"/>
      <c r="V85" s="114">
        <f t="shared" si="17"/>
        <v>0</v>
      </c>
      <c r="W85" s="14">
        <f t="shared" si="18"/>
        <v>0</v>
      </c>
      <c r="X85" s="14">
        <f t="shared" si="19"/>
        <v>0</v>
      </c>
      <c r="Y85" s="173">
        <f t="shared" si="20"/>
        <v>0</v>
      </c>
      <c r="Z85" s="440"/>
      <c r="AA85" s="415"/>
      <c r="AB85" s="415"/>
      <c r="AC85" s="415"/>
      <c r="AD85" s="415"/>
      <c r="AE85" s="415"/>
      <c r="AF85" s="415"/>
      <c r="AG85" s="415"/>
      <c r="AH85" s="421"/>
      <c r="AI85" s="418"/>
      <c r="AJ85" s="421"/>
    </row>
    <row r="86" spans="1:36" ht="18.75" x14ac:dyDescent="0.25">
      <c r="A86" s="434"/>
      <c r="B86" s="437"/>
      <c r="C86" s="424"/>
      <c r="D86" s="33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  <c r="S86" s="10"/>
      <c r="T86" s="10"/>
      <c r="U86" s="113"/>
      <c r="V86" s="114">
        <f t="shared" si="17"/>
        <v>0</v>
      </c>
      <c r="W86" s="14">
        <f t="shared" si="18"/>
        <v>0</v>
      </c>
      <c r="X86" s="14">
        <f t="shared" si="19"/>
        <v>0</v>
      </c>
      <c r="Y86" s="173">
        <f t="shared" si="20"/>
        <v>0</v>
      </c>
      <c r="Z86" s="440"/>
      <c r="AA86" s="415"/>
      <c r="AB86" s="415"/>
      <c r="AC86" s="415"/>
      <c r="AD86" s="415"/>
      <c r="AE86" s="415"/>
      <c r="AF86" s="415"/>
      <c r="AG86" s="415"/>
      <c r="AH86" s="421"/>
      <c r="AI86" s="418"/>
      <c r="AJ86" s="421"/>
    </row>
    <row r="87" spans="1:36" ht="18.75" x14ac:dyDescent="0.25">
      <c r="A87" s="434"/>
      <c r="B87" s="437"/>
      <c r="C87" s="424"/>
      <c r="D87" s="339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8"/>
      <c r="S87" s="8"/>
      <c r="T87" s="8"/>
      <c r="U87" s="110"/>
      <c r="V87" s="114">
        <f t="shared" si="17"/>
        <v>0</v>
      </c>
      <c r="W87" s="14">
        <f t="shared" si="18"/>
        <v>0</v>
      </c>
      <c r="X87" s="14">
        <f t="shared" si="19"/>
        <v>0</v>
      </c>
      <c r="Y87" s="173">
        <f t="shared" si="20"/>
        <v>0</v>
      </c>
      <c r="Z87" s="440"/>
      <c r="AA87" s="415"/>
      <c r="AB87" s="415"/>
      <c r="AC87" s="415"/>
      <c r="AD87" s="415"/>
      <c r="AE87" s="415"/>
      <c r="AF87" s="415"/>
      <c r="AG87" s="415"/>
      <c r="AH87" s="421"/>
      <c r="AI87" s="418"/>
      <c r="AJ87" s="421"/>
    </row>
    <row r="88" spans="1:36" ht="18.75" x14ac:dyDescent="0.25">
      <c r="A88" s="434"/>
      <c r="B88" s="437"/>
      <c r="C88" s="424"/>
      <c r="D88" s="33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0"/>
      <c r="T88" s="10"/>
      <c r="U88" s="113"/>
      <c r="V88" s="114">
        <f t="shared" si="17"/>
        <v>0</v>
      </c>
      <c r="W88" s="14">
        <f t="shared" si="18"/>
        <v>0</v>
      </c>
      <c r="X88" s="14">
        <f t="shared" si="19"/>
        <v>0</v>
      </c>
      <c r="Y88" s="173">
        <f t="shared" si="20"/>
        <v>0</v>
      </c>
      <c r="Z88" s="440"/>
      <c r="AA88" s="415"/>
      <c r="AB88" s="415"/>
      <c r="AC88" s="415"/>
      <c r="AD88" s="415"/>
      <c r="AE88" s="415"/>
      <c r="AF88" s="415"/>
      <c r="AG88" s="415"/>
      <c r="AH88" s="421"/>
      <c r="AI88" s="418"/>
      <c r="AJ88" s="421"/>
    </row>
    <row r="89" spans="1:36" ht="18.75" x14ac:dyDescent="0.25">
      <c r="A89" s="434"/>
      <c r="B89" s="437"/>
      <c r="C89" s="424"/>
      <c r="D89" s="339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8"/>
      <c r="S89" s="8"/>
      <c r="T89" s="8"/>
      <c r="U89" s="110"/>
      <c r="V89" s="114">
        <f t="shared" si="17"/>
        <v>0</v>
      </c>
      <c r="W89" s="14">
        <f t="shared" si="18"/>
        <v>0</v>
      </c>
      <c r="X89" s="14">
        <f t="shared" si="19"/>
        <v>0</v>
      </c>
      <c r="Y89" s="173">
        <f t="shared" si="20"/>
        <v>0</v>
      </c>
      <c r="Z89" s="440"/>
      <c r="AA89" s="415"/>
      <c r="AB89" s="415"/>
      <c r="AC89" s="415"/>
      <c r="AD89" s="415"/>
      <c r="AE89" s="415"/>
      <c r="AF89" s="415"/>
      <c r="AG89" s="415"/>
      <c r="AH89" s="421"/>
      <c r="AI89" s="418"/>
      <c r="AJ89" s="421"/>
    </row>
    <row r="90" spans="1:36" ht="18.75" x14ac:dyDescent="0.25">
      <c r="A90" s="434"/>
      <c r="B90" s="437"/>
      <c r="C90" s="424"/>
      <c r="D90" s="33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  <c r="S90" s="10"/>
      <c r="T90" s="10"/>
      <c r="U90" s="113"/>
      <c r="V90" s="114">
        <f t="shared" si="17"/>
        <v>0</v>
      </c>
      <c r="W90" s="14">
        <f t="shared" si="18"/>
        <v>0</v>
      </c>
      <c r="X90" s="14">
        <f t="shared" si="19"/>
        <v>0</v>
      </c>
      <c r="Y90" s="173">
        <f t="shared" si="20"/>
        <v>0</v>
      </c>
      <c r="Z90" s="440"/>
      <c r="AA90" s="415"/>
      <c r="AB90" s="415"/>
      <c r="AC90" s="415"/>
      <c r="AD90" s="415"/>
      <c r="AE90" s="415"/>
      <c r="AF90" s="415"/>
      <c r="AG90" s="415"/>
      <c r="AH90" s="421"/>
      <c r="AI90" s="418"/>
      <c r="AJ90" s="421"/>
    </row>
    <row r="91" spans="1:36" ht="19.5" thickBot="1" x14ac:dyDescent="0.3">
      <c r="A91" s="435"/>
      <c r="B91" s="438"/>
      <c r="C91" s="425"/>
      <c r="D91" s="34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12"/>
      <c r="T91" s="12"/>
      <c r="U91" s="117"/>
      <c r="V91" s="118">
        <f t="shared" si="17"/>
        <v>0</v>
      </c>
      <c r="W91" s="15">
        <f t="shared" si="18"/>
        <v>0</v>
      </c>
      <c r="X91" s="15">
        <f t="shared" si="19"/>
        <v>0</v>
      </c>
      <c r="Y91" s="174">
        <f t="shared" si="20"/>
        <v>0</v>
      </c>
      <c r="Z91" s="441"/>
      <c r="AA91" s="416"/>
      <c r="AB91" s="416"/>
      <c r="AC91" s="416"/>
      <c r="AD91" s="416"/>
      <c r="AE91" s="416"/>
      <c r="AF91" s="416"/>
      <c r="AG91" s="416"/>
      <c r="AH91" s="422"/>
      <c r="AI91" s="419"/>
      <c r="AJ91" s="422"/>
    </row>
    <row r="92" spans="1:36" ht="18.75" x14ac:dyDescent="0.25">
      <c r="A92" s="433">
        <v>5</v>
      </c>
      <c r="B92" s="436" t="s">
        <v>36</v>
      </c>
      <c r="C92" s="423" t="s">
        <v>21</v>
      </c>
      <c r="D92" s="338">
        <f>250*0.9</f>
        <v>225</v>
      </c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5"/>
      <c r="S92" s="5"/>
      <c r="T92" s="5"/>
      <c r="U92" s="106"/>
      <c r="V92" s="107">
        <f t="shared" si="17"/>
        <v>0</v>
      </c>
      <c r="W92" s="16">
        <f t="shared" si="18"/>
        <v>0</v>
      </c>
      <c r="X92" s="16">
        <f t="shared" si="19"/>
        <v>0</v>
      </c>
      <c r="Y92" s="175">
        <f t="shared" si="20"/>
        <v>0</v>
      </c>
      <c r="Z92" s="439">
        <f t="shared" ref="Z92:AC92" si="21">SUM(V92:V111)</f>
        <v>84.13333333333334</v>
      </c>
      <c r="AA92" s="414">
        <f t="shared" si="21"/>
        <v>38.9</v>
      </c>
      <c r="AB92" s="414">
        <f t="shared" si="21"/>
        <v>0</v>
      </c>
      <c r="AC92" s="414">
        <f t="shared" si="21"/>
        <v>0</v>
      </c>
      <c r="AD92" s="414">
        <f t="shared" ref="AD92" si="22">Z92*0.38*0.9*SQRT(3)</f>
        <v>49.837337116663846</v>
      </c>
      <c r="AE92" s="414">
        <f t="shared" si="6"/>
        <v>23.042857533734828</v>
      </c>
      <c r="AF92" s="414">
        <f t="shared" si="6"/>
        <v>0</v>
      </c>
      <c r="AG92" s="414">
        <f t="shared" si="6"/>
        <v>0</v>
      </c>
      <c r="AH92" s="420">
        <f>MAX(Z92:AC111)</f>
        <v>84.13333333333334</v>
      </c>
      <c r="AI92" s="417">
        <f t="shared" ref="AI92" si="23">AH92*0.38*0.9*SQRT(3)</f>
        <v>49.837337116663846</v>
      </c>
      <c r="AJ92" s="420">
        <f t="shared" ref="AJ92" si="24">D92-AI92</f>
        <v>175.16266288333617</v>
      </c>
    </row>
    <row r="93" spans="1:36" ht="18.75" x14ac:dyDescent="0.25">
      <c r="A93" s="434"/>
      <c r="B93" s="437"/>
      <c r="C93" s="424"/>
      <c r="D93" s="339"/>
      <c r="E93" s="6" t="s">
        <v>580</v>
      </c>
      <c r="F93" s="7">
        <v>39</v>
      </c>
      <c r="G93" s="7">
        <v>31.1</v>
      </c>
      <c r="H93" s="7">
        <v>57.1</v>
      </c>
      <c r="I93" s="7">
        <v>7.1</v>
      </c>
      <c r="J93" s="7">
        <v>8.6999999999999993</v>
      </c>
      <c r="K93" s="7">
        <v>21.8</v>
      </c>
      <c r="L93" s="7"/>
      <c r="M93" s="7"/>
      <c r="N93" s="7"/>
      <c r="O93" s="7"/>
      <c r="P93" s="7"/>
      <c r="Q93" s="7"/>
      <c r="R93" s="8">
        <v>233</v>
      </c>
      <c r="S93" s="8">
        <v>235</v>
      </c>
      <c r="T93" s="8">
        <v>233</v>
      </c>
      <c r="U93" s="110">
        <v>233</v>
      </c>
      <c r="V93" s="114">
        <f t="shared" si="17"/>
        <v>42.4</v>
      </c>
      <c r="W93" s="14">
        <f t="shared" si="18"/>
        <v>12.533333333333333</v>
      </c>
      <c r="X93" s="14">
        <f t="shared" si="19"/>
        <v>0</v>
      </c>
      <c r="Y93" s="173">
        <f t="shared" si="20"/>
        <v>0</v>
      </c>
      <c r="Z93" s="440"/>
      <c r="AA93" s="415"/>
      <c r="AB93" s="415"/>
      <c r="AC93" s="415"/>
      <c r="AD93" s="415"/>
      <c r="AE93" s="415"/>
      <c r="AF93" s="415"/>
      <c r="AG93" s="415"/>
      <c r="AH93" s="421"/>
      <c r="AI93" s="418"/>
      <c r="AJ93" s="421"/>
    </row>
    <row r="94" spans="1:36" ht="18.75" x14ac:dyDescent="0.25">
      <c r="A94" s="434"/>
      <c r="B94" s="437"/>
      <c r="C94" s="424"/>
      <c r="D94" s="33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10"/>
      <c r="T94" s="10"/>
      <c r="U94" s="113"/>
      <c r="V94" s="114">
        <f t="shared" si="17"/>
        <v>0</v>
      </c>
      <c r="W94" s="14">
        <f t="shared" si="18"/>
        <v>0</v>
      </c>
      <c r="X94" s="14">
        <f t="shared" si="19"/>
        <v>0</v>
      </c>
      <c r="Y94" s="173">
        <f t="shared" si="20"/>
        <v>0</v>
      </c>
      <c r="Z94" s="440"/>
      <c r="AA94" s="415"/>
      <c r="AB94" s="415"/>
      <c r="AC94" s="415"/>
      <c r="AD94" s="415"/>
      <c r="AE94" s="415"/>
      <c r="AF94" s="415"/>
      <c r="AG94" s="415"/>
      <c r="AH94" s="421"/>
      <c r="AI94" s="418"/>
      <c r="AJ94" s="421"/>
    </row>
    <row r="95" spans="1:36" ht="18.75" x14ac:dyDescent="0.25">
      <c r="A95" s="434"/>
      <c r="B95" s="437"/>
      <c r="C95" s="424"/>
      <c r="D95" s="339"/>
      <c r="E95" s="6" t="s">
        <v>841</v>
      </c>
      <c r="F95" s="7">
        <v>16.600000000000001</v>
      </c>
      <c r="G95" s="7">
        <v>2.7</v>
      </c>
      <c r="H95" s="7">
        <v>11.4</v>
      </c>
      <c r="I95" s="6">
        <v>18.7</v>
      </c>
      <c r="J95" s="6">
        <v>5.3</v>
      </c>
      <c r="K95" s="6">
        <v>11.3</v>
      </c>
      <c r="L95" s="6"/>
      <c r="M95" s="6"/>
      <c r="N95" s="6"/>
      <c r="O95" s="6"/>
      <c r="P95" s="6"/>
      <c r="Q95" s="6"/>
      <c r="R95" s="8">
        <v>233</v>
      </c>
      <c r="S95" s="8">
        <v>235</v>
      </c>
      <c r="T95" s="8">
        <v>233</v>
      </c>
      <c r="U95" s="110">
        <v>233</v>
      </c>
      <c r="V95" s="114">
        <f t="shared" si="17"/>
        <v>10.233333333333334</v>
      </c>
      <c r="W95" s="14">
        <f t="shared" si="18"/>
        <v>11.766666666666666</v>
      </c>
      <c r="X95" s="14">
        <f t="shared" si="19"/>
        <v>0</v>
      </c>
      <c r="Y95" s="173">
        <f t="shared" si="20"/>
        <v>0</v>
      </c>
      <c r="Z95" s="440"/>
      <c r="AA95" s="415"/>
      <c r="AB95" s="415"/>
      <c r="AC95" s="415"/>
      <c r="AD95" s="415"/>
      <c r="AE95" s="415"/>
      <c r="AF95" s="415"/>
      <c r="AG95" s="415"/>
      <c r="AH95" s="421"/>
      <c r="AI95" s="418"/>
      <c r="AJ95" s="421"/>
    </row>
    <row r="96" spans="1:36" ht="18.75" x14ac:dyDescent="0.25">
      <c r="A96" s="434"/>
      <c r="B96" s="437"/>
      <c r="C96" s="424"/>
      <c r="D96" s="33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0"/>
      <c r="U96" s="113"/>
      <c r="V96" s="114">
        <f t="shared" si="17"/>
        <v>0</v>
      </c>
      <c r="W96" s="14">
        <f t="shared" si="18"/>
        <v>0</v>
      </c>
      <c r="X96" s="14">
        <f t="shared" si="19"/>
        <v>0</v>
      </c>
      <c r="Y96" s="173">
        <f t="shared" si="20"/>
        <v>0</v>
      </c>
      <c r="Z96" s="440"/>
      <c r="AA96" s="415"/>
      <c r="AB96" s="415"/>
      <c r="AC96" s="415"/>
      <c r="AD96" s="415"/>
      <c r="AE96" s="415"/>
      <c r="AF96" s="415"/>
      <c r="AG96" s="415"/>
      <c r="AH96" s="421"/>
      <c r="AI96" s="418"/>
      <c r="AJ96" s="421"/>
    </row>
    <row r="97" spans="1:36" ht="18.75" x14ac:dyDescent="0.25">
      <c r="A97" s="434"/>
      <c r="B97" s="437"/>
      <c r="C97" s="424"/>
      <c r="D97" s="339"/>
      <c r="E97" s="6" t="s">
        <v>842</v>
      </c>
      <c r="F97" s="7">
        <v>7.4</v>
      </c>
      <c r="G97" s="7">
        <v>27</v>
      </c>
      <c r="H97" s="7">
        <v>14.3</v>
      </c>
      <c r="I97" s="6">
        <v>3.9</v>
      </c>
      <c r="J97" s="6">
        <v>15.2</v>
      </c>
      <c r="K97" s="6">
        <v>10</v>
      </c>
      <c r="L97" s="6"/>
      <c r="M97" s="6"/>
      <c r="N97" s="6"/>
      <c r="O97" s="6"/>
      <c r="P97" s="6"/>
      <c r="Q97" s="6"/>
      <c r="R97" s="8">
        <v>233</v>
      </c>
      <c r="S97" s="8">
        <v>235</v>
      </c>
      <c r="T97" s="8">
        <v>233</v>
      </c>
      <c r="U97" s="110">
        <v>233</v>
      </c>
      <c r="V97" s="114">
        <f t="shared" si="17"/>
        <v>16.233333333333334</v>
      </c>
      <c r="W97" s="14">
        <f t="shared" si="18"/>
        <v>9.6999999999999993</v>
      </c>
      <c r="X97" s="14">
        <f t="shared" si="19"/>
        <v>0</v>
      </c>
      <c r="Y97" s="173">
        <f t="shared" si="20"/>
        <v>0</v>
      </c>
      <c r="Z97" s="440"/>
      <c r="AA97" s="415"/>
      <c r="AB97" s="415"/>
      <c r="AC97" s="415"/>
      <c r="AD97" s="415"/>
      <c r="AE97" s="415"/>
      <c r="AF97" s="415"/>
      <c r="AG97" s="415"/>
      <c r="AH97" s="421"/>
      <c r="AI97" s="418"/>
      <c r="AJ97" s="421"/>
    </row>
    <row r="98" spans="1:36" ht="18.75" x14ac:dyDescent="0.25">
      <c r="A98" s="434"/>
      <c r="B98" s="437"/>
      <c r="C98" s="424"/>
      <c r="D98" s="33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0"/>
      <c r="T98" s="10"/>
      <c r="U98" s="113"/>
      <c r="V98" s="114">
        <f t="shared" si="17"/>
        <v>0</v>
      </c>
      <c r="W98" s="14">
        <f t="shared" si="18"/>
        <v>0</v>
      </c>
      <c r="X98" s="14">
        <f t="shared" si="19"/>
        <v>0</v>
      </c>
      <c r="Y98" s="173">
        <f t="shared" si="20"/>
        <v>0</v>
      </c>
      <c r="Z98" s="440"/>
      <c r="AA98" s="415"/>
      <c r="AB98" s="415"/>
      <c r="AC98" s="415"/>
      <c r="AD98" s="415"/>
      <c r="AE98" s="415"/>
      <c r="AF98" s="415"/>
      <c r="AG98" s="415"/>
      <c r="AH98" s="421"/>
      <c r="AI98" s="418"/>
      <c r="AJ98" s="421"/>
    </row>
    <row r="99" spans="1:36" ht="18.75" x14ac:dyDescent="0.25">
      <c r="A99" s="434"/>
      <c r="B99" s="437"/>
      <c r="C99" s="424"/>
      <c r="D99" s="339"/>
      <c r="E99" s="6" t="s">
        <v>579</v>
      </c>
      <c r="F99" s="7">
        <v>18.8</v>
      </c>
      <c r="G99" s="7">
        <v>14.2</v>
      </c>
      <c r="H99" s="7">
        <v>12.8</v>
      </c>
      <c r="I99" s="6">
        <v>6</v>
      </c>
      <c r="J99" s="6">
        <v>2.2000000000000002</v>
      </c>
      <c r="K99" s="6">
        <v>6.5</v>
      </c>
      <c r="L99" s="6"/>
      <c r="M99" s="6"/>
      <c r="N99" s="6"/>
      <c r="O99" s="6"/>
      <c r="P99" s="6"/>
      <c r="Q99" s="6"/>
      <c r="R99" s="8">
        <v>233</v>
      </c>
      <c r="S99" s="8">
        <v>235</v>
      </c>
      <c r="T99" s="8">
        <v>233</v>
      </c>
      <c r="U99" s="110">
        <v>233</v>
      </c>
      <c r="V99" s="114">
        <f t="shared" si="17"/>
        <v>15.266666666666666</v>
      </c>
      <c r="W99" s="14">
        <f t="shared" si="18"/>
        <v>4.8999999999999995</v>
      </c>
      <c r="X99" s="14">
        <f t="shared" si="19"/>
        <v>0</v>
      </c>
      <c r="Y99" s="173">
        <f t="shared" si="20"/>
        <v>0</v>
      </c>
      <c r="Z99" s="440"/>
      <c r="AA99" s="415"/>
      <c r="AB99" s="415"/>
      <c r="AC99" s="415"/>
      <c r="AD99" s="415"/>
      <c r="AE99" s="415"/>
      <c r="AF99" s="415"/>
      <c r="AG99" s="415"/>
      <c r="AH99" s="421"/>
      <c r="AI99" s="418"/>
      <c r="AJ99" s="421"/>
    </row>
    <row r="100" spans="1:36" ht="18.75" x14ac:dyDescent="0.25">
      <c r="A100" s="434"/>
      <c r="B100" s="437"/>
      <c r="C100" s="424"/>
      <c r="D100" s="33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"/>
      <c r="S100" s="10"/>
      <c r="T100" s="10"/>
      <c r="U100" s="113"/>
      <c r="V100" s="114">
        <f t="shared" si="17"/>
        <v>0</v>
      </c>
      <c r="W100" s="14">
        <f t="shared" si="18"/>
        <v>0</v>
      </c>
      <c r="X100" s="14">
        <f t="shared" si="19"/>
        <v>0</v>
      </c>
      <c r="Y100" s="173">
        <f t="shared" si="20"/>
        <v>0</v>
      </c>
      <c r="Z100" s="440"/>
      <c r="AA100" s="415"/>
      <c r="AB100" s="415"/>
      <c r="AC100" s="415"/>
      <c r="AD100" s="415"/>
      <c r="AE100" s="415"/>
      <c r="AF100" s="415"/>
      <c r="AG100" s="415"/>
      <c r="AH100" s="421"/>
      <c r="AI100" s="418"/>
      <c r="AJ100" s="421"/>
    </row>
    <row r="101" spans="1:36" ht="18.75" x14ac:dyDescent="0.25">
      <c r="A101" s="434"/>
      <c r="B101" s="437"/>
      <c r="C101" s="424"/>
      <c r="D101" s="33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8"/>
      <c r="S101" s="8"/>
      <c r="T101" s="8"/>
      <c r="U101" s="110"/>
      <c r="V101" s="114">
        <f t="shared" si="17"/>
        <v>0</v>
      </c>
      <c r="W101" s="14">
        <f t="shared" si="18"/>
        <v>0</v>
      </c>
      <c r="X101" s="14">
        <f t="shared" si="19"/>
        <v>0</v>
      </c>
      <c r="Y101" s="173">
        <f t="shared" si="20"/>
        <v>0</v>
      </c>
      <c r="Z101" s="440"/>
      <c r="AA101" s="415"/>
      <c r="AB101" s="415"/>
      <c r="AC101" s="415"/>
      <c r="AD101" s="415"/>
      <c r="AE101" s="415"/>
      <c r="AF101" s="415"/>
      <c r="AG101" s="415"/>
      <c r="AH101" s="421"/>
      <c r="AI101" s="418"/>
      <c r="AJ101" s="421"/>
    </row>
    <row r="102" spans="1:36" ht="18.75" x14ac:dyDescent="0.25">
      <c r="A102" s="434"/>
      <c r="B102" s="437"/>
      <c r="C102" s="424"/>
      <c r="D102" s="33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10"/>
      <c r="T102" s="10"/>
      <c r="U102" s="113"/>
      <c r="V102" s="114">
        <f t="shared" si="17"/>
        <v>0</v>
      </c>
      <c r="W102" s="14">
        <f t="shared" si="18"/>
        <v>0</v>
      </c>
      <c r="X102" s="14">
        <f t="shared" si="19"/>
        <v>0</v>
      </c>
      <c r="Y102" s="173">
        <f t="shared" si="20"/>
        <v>0</v>
      </c>
      <c r="Z102" s="440"/>
      <c r="AA102" s="415"/>
      <c r="AB102" s="415"/>
      <c r="AC102" s="415"/>
      <c r="AD102" s="415"/>
      <c r="AE102" s="415"/>
      <c r="AF102" s="415"/>
      <c r="AG102" s="415"/>
      <c r="AH102" s="421"/>
      <c r="AI102" s="418"/>
      <c r="AJ102" s="421"/>
    </row>
    <row r="103" spans="1:36" ht="18.75" x14ac:dyDescent="0.25">
      <c r="A103" s="434"/>
      <c r="B103" s="437"/>
      <c r="C103" s="424"/>
      <c r="D103" s="33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8"/>
      <c r="S103" s="8"/>
      <c r="T103" s="8"/>
      <c r="U103" s="110"/>
      <c r="V103" s="114">
        <f t="shared" si="17"/>
        <v>0</v>
      </c>
      <c r="W103" s="14">
        <f t="shared" si="18"/>
        <v>0</v>
      </c>
      <c r="X103" s="14">
        <f t="shared" si="19"/>
        <v>0</v>
      </c>
      <c r="Y103" s="173">
        <f t="shared" si="20"/>
        <v>0</v>
      </c>
      <c r="Z103" s="440"/>
      <c r="AA103" s="415"/>
      <c r="AB103" s="415"/>
      <c r="AC103" s="415"/>
      <c r="AD103" s="415"/>
      <c r="AE103" s="415"/>
      <c r="AF103" s="415"/>
      <c r="AG103" s="415"/>
      <c r="AH103" s="421"/>
      <c r="AI103" s="418"/>
      <c r="AJ103" s="421"/>
    </row>
    <row r="104" spans="1:36" ht="18.75" x14ac:dyDescent="0.25">
      <c r="A104" s="434"/>
      <c r="B104" s="437"/>
      <c r="C104" s="424"/>
      <c r="D104" s="33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0"/>
      <c r="T104" s="10"/>
      <c r="U104" s="113"/>
      <c r="V104" s="114">
        <f t="shared" si="17"/>
        <v>0</v>
      </c>
      <c r="W104" s="14">
        <f t="shared" si="18"/>
        <v>0</v>
      </c>
      <c r="X104" s="14">
        <f t="shared" si="19"/>
        <v>0</v>
      </c>
      <c r="Y104" s="173">
        <f t="shared" si="20"/>
        <v>0</v>
      </c>
      <c r="Z104" s="440"/>
      <c r="AA104" s="415"/>
      <c r="AB104" s="415"/>
      <c r="AC104" s="415"/>
      <c r="AD104" s="415"/>
      <c r="AE104" s="415"/>
      <c r="AF104" s="415"/>
      <c r="AG104" s="415"/>
      <c r="AH104" s="421"/>
      <c r="AI104" s="418"/>
      <c r="AJ104" s="421"/>
    </row>
    <row r="105" spans="1:36" ht="18.75" x14ac:dyDescent="0.25">
      <c r="A105" s="434"/>
      <c r="B105" s="437"/>
      <c r="C105" s="424"/>
      <c r="D105" s="33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8"/>
      <c r="S105" s="8"/>
      <c r="T105" s="8"/>
      <c r="U105" s="110"/>
      <c r="V105" s="114">
        <f t="shared" si="17"/>
        <v>0</v>
      </c>
      <c r="W105" s="14">
        <f t="shared" si="18"/>
        <v>0</v>
      </c>
      <c r="X105" s="14">
        <f t="shared" si="19"/>
        <v>0</v>
      </c>
      <c r="Y105" s="173">
        <f t="shared" si="20"/>
        <v>0</v>
      </c>
      <c r="Z105" s="440"/>
      <c r="AA105" s="415"/>
      <c r="AB105" s="415"/>
      <c r="AC105" s="415"/>
      <c r="AD105" s="415"/>
      <c r="AE105" s="415"/>
      <c r="AF105" s="415"/>
      <c r="AG105" s="415"/>
      <c r="AH105" s="421"/>
      <c r="AI105" s="418"/>
      <c r="AJ105" s="421"/>
    </row>
    <row r="106" spans="1:36" ht="18.75" x14ac:dyDescent="0.25">
      <c r="A106" s="434"/>
      <c r="B106" s="437"/>
      <c r="C106" s="424"/>
      <c r="D106" s="33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0"/>
      <c r="T106" s="10"/>
      <c r="U106" s="113"/>
      <c r="V106" s="114">
        <f t="shared" si="17"/>
        <v>0</v>
      </c>
      <c r="W106" s="14">
        <f t="shared" si="18"/>
        <v>0</v>
      </c>
      <c r="X106" s="14">
        <f t="shared" si="19"/>
        <v>0</v>
      </c>
      <c r="Y106" s="173">
        <f t="shared" si="20"/>
        <v>0</v>
      </c>
      <c r="Z106" s="440"/>
      <c r="AA106" s="415"/>
      <c r="AB106" s="415"/>
      <c r="AC106" s="415"/>
      <c r="AD106" s="415"/>
      <c r="AE106" s="415"/>
      <c r="AF106" s="415"/>
      <c r="AG106" s="415"/>
      <c r="AH106" s="421"/>
      <c r="AI106" s="418"/>
      <c r="AJ106" s="421"/>
    </row>
    <row r="107" spans="1:36" ht="18.75" x14ac:dyDescent="0.25">
      <c r="A107" s="434"/>
      <c r="B107" s="437"/>
      <c r="C107" s="424"/>
      <c r="D107" s="339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8"/>
      <c r="S107" s="8"/>
      <c r="T107" s="8"/>
      <c r="U107" s="110"/>
      <c r="V107" s="114">
        <f t="shared" si="17"/>
        <v>0</v>
      </c>
      <c r="W107" s="14">
        <f t="shared" si="18"/>
        <v>0</v>
      </c>
      <c r="X107" s="14">
        <f t="shared" si="19"/>
        <v>0</v>
      </c>
      <c r="Y107" s="173">
        <f t="shared" si="20"/>
        <v>0</v>
      </c>
      <c r="Z107" s="440"/>
      <c r="AA107" s="415"/>
      <c r="AB107" s="415"/>
      <c r="AC107" s="415"/>
      <c r="AD107" s="415"/>
      <c r="AE107" s="415"/>
      <c r="AF107" s="415"/>
      <c r="AG107" s="415"/>
      <c r="AH107" s="421"/>
      <c r="AI107" s="418"/>
      <c r="AJ107" s="421"/>
    </row>
    <row r="108" spans="1:36" ht="18.75" x14ac:dyDescent="0.25">
      <c r="A108" s="434"/>
      <c r="B108" s="437"/>
      <c r="C108" s="424"/>
      <c r="D108" s="33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10"/>
      <c r="U108" s="113"/>
      <c r="V108" s="114">
        <f t="shared" si="17"/>
        <v>0</v>
      </c>
      <c r="W108" s="14">
        <f t="shared" si="18"/>
        <v>0</v>
      </c>
      <c r="X108" s="14">
        <f t="shared" si="19"/>
        <v>0</v>
      </c>
      <c r="Y108" s="173">
        <f t="shared" si="20"/>
        <v>0</v>
      </c>
      <c r="Z108" s="440"/>
      <c r="AA108" s="415"/>
      <c r="AB108" s="415"/>
      <c r="AC108" s="415"/>
      <c r="AD108" s="415"/>
      <c r="AE108" s="415"/>
      <c r="AF108" s="415"/>
      <c r="AG108" s="415"/>
      <c r="AH108" s="421"/>
      <c r="AI108" s="418"/>
      <c r="AJ108" s="421"/>
    </row>
    <row r="109" spans="1:36" ht="18.75" x14ac:dyDescent="0.25">
      <c r="A109" s="434"/>
      <c r="B109" s="437"/>
      <c r="C109" s="424"/>
      <c r="D109" s="339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8"/>
      <c r="S109" s="8"/>
      <c r="T109" s="8"/>
      <c r="U109" s="110"/>
      <c r="V109" s="114">
        <f t="shared" si="17"/>
        <v>0</v>
      </c>
      <c r="W109" s="14">
        <f t="shared" si="18"/>
        <v>0</v>
      </c>
      <c r="X109" s="14">
        <f t="shared" si="19"/>
        <v>0</v>
      </c>
      <c r="Y109" s="173">
        <f t="shared" si="20"/>
        <v>0</v>
      </c>
      <c r="Z109" s="440"/>
      <c r="AA109" s="415"/>
      <c r="AB109" s="415"/>
      <c r="AC109" s="415"/>
      <c r="AD109" s="415"/>
      <c r="AE109" s="415"/>
      <c r="AF109" s="415"/>
      <c r="AG109" s="415"/>
      <c r="AH109" s="421"/>
      <c r="AI109" s="418"/>
      <c r="AJ109" s="421"/>
    </row>
    <row r="110" spans="1:36" ht="18.75" x14ac:dyDescent="0.25">
      <c r="A110" s="434"/>
      <c r="B110" s="437"/>
      <c r="C110" s="424"/>
      <c r="D110" s="33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  <c r="S110" s="10"/>
      <c r="T110" s="10"/>
      <c r="U110" s="113"/>
      <c r="V110" s="114">
        <f t="shared" si="17"/>
        <v>0</v>
      </c>
      <c r="W110" s="14">
        <f t="shared" si="18"/>
        <v>0</v>
      </c>
      <c r="X110" s="14">
        <f t="shared" si="19"/>
        <v>0</v>
      </c>
      <c r="Y110" s="173">
        <f t="shared" si="20"/>
        <v>0</v>
      </c>
      <c r="Z110" s="440"/>
      <c r="AA110" s="415"/>
      <c r="AB110" s="415"/>
      <c r="AC110" s="415"/>
      <c r="AD110" s="415"/>
      <c r="AE110" s="415"/>
      <c r="AF110" s="415"/>
      <c r="AG110" s="415"/>
      <c r="AH110" s="421"/>
      <c r="AI110" s="418"/>
      <c r="AJ110" s="421"/>
    </row>
    <row r="111" spans="1:36" ht="19.5" thickBot="1" x14ac:dyDescent="0.3">
      <c r="A111" s="435"/>
      <c r="B111" s="438"/>
      <c r="C111" s="425"/>
      <c r="D111" s="34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  <c r="S111" s="12"/>
      <c r="T111" s="12"/>
      <c r="U111" s="117"/>
      <c r="V111" s="118">
        <f t="shared" si="17"/>
        <v>0</v>
      </c>
      <c r="W111" s="15">
        <f t="shared" si="18"/>
        <v>0</v>
      </c>
      <c r="X111" s="15">
        <f t="shared" si="19"/>
        <v>0</v>
      </c>
      <c r="Y111" s="174">
        <f t="shared" si="20"/>
        <v>0</v>
      </c>
      <c r="Z111" s="441"/>
      <c r="AA111" s="416"/>
      <c r="AB111" s="416"/>
      <c r="AC111" s="416"/>
      <c r="AD111" s="416"/>
      <c r="AE111" s="416"/>
      <c r="AF111" s="416"/>
      <c r="AG111" s="416"/>
      <c r="AH111" s="422"/>
      <c r="AI111" s="419"/>
      <c r="AJ111" s="422"/>
    </row>
    <row r="112" spans="1:36" ht="18.75" x14ac:dyDescent="0.25">
      <c r="A112" s="433">
        <v>6</v>
      </c>
      <c r="B112" s="436" t="s">
        <v>42</v>
      </c>
      <c r="C112" s="423" t="s">
        <v>21</v>
      </c>
      <c r="D112" s="338">
        <f>250*0.9</f>
        <v>225</v>
      </c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5"/>
      <c r="S112" s="5"/>
      <c r="T112" s="5"/>
      <c r="U112" s="106"/>
      <c r="V112" s="107">
        <f t="shared" si="17"/>
        <v>0</v>
      </c>
      <c r="W112" s="16">
        <f t="shared" si="18"/>
        <v>0</v>
      </c>
      <c r="X112" s="16">
        <f t="shared" si="19"/>
        <v>0</v>
      </c>
      <c r="Y112" s="175">
        <f t="shared" si="20"/>
        <v>0</v>
      </c>
      <c r="Z112" s="439">
        <f t="shared" ref="Z112:AC112" si="25">SUM(V112:V131)</f>
        <v>9.3000000000000007</v>
      </c>
      <c r="AA112" s="414">
        <f t="shared" si="25"/>
        <v>10.45</v>
      </c>
      <c r="AB112" s="414">
        <f t="shared" si="25"/>
        <v>0</v>
      </c>
      <c r="AC112" s="414">
        <f t="shared" si="25"/>
        <v>0</v>
      </c>
      <c r="AD112" s="414">
        <f t="shared" ref="AD112:AG172" si="26">Z112*0.38*0.9*SQRT(3)</f>
        <v>5.5089607985535709</v>
      </c>
      <c r="AE112" s="414">
        <f t="shared" si="26"/>
        <v>6.1901763811704091</v>
      </c>
      <c r="AF112" s="414">
        <f t="shared" si="26"/>
        <v>0</v>
      </c>
      <c r="AG112" s="414">
        <f t="shared" si="26"/>
        <v>0</v>
      </c>
      <c r="AH112" s="420">
        <f>MAX(Z112:AC131)</f>
        <v>10.45</v>
      </c>
      <c r="AI112" s="417">
        <f t="shared" ref="AI112" si="27">AH112*0.38*0.9*SQRT(3)</f>
        <v>6.1901763811704091</v>
      </c>
      <c r="AJ112" s="420">
        <f t="shared" ref="AJ112" si="28">D112-AI112</f>
        <v>218.8098236188296</v>
      </c>
    </row>
    <row r="113" spans="1:36" ht="18.75" x14ac:dyDescent="0.25">
      <c r="A113" s="434"/>
      <c r="B113" s="437"/>
      <c r="C113" s="424"/>
      <c r="D113" s="341"/>
      <c r="E113" s="7" t="s">
        <v>843</v>
      </c>
      <c r="F113" s="7">
        <v>0.5</v>
      </c>
      <c r="G113" s="7">
        <v>0</v>
      </c>
      <c r="H113" s="7">
        <v>0</v>
      </c>
      <c r="I113" s="7">
        <v>0.4</v>
      </c>
      <c r="J113" s="7">
        <v>0</v>
      </c>
      <c r="K113" s="7">
        <v>0</v>
      </c>
      <c r="L113" s="7"/>
      <c r="M113" s="7"/>
      <c r="N113" s="7"/>
      <c r="O113" s="7"/>
      <c r="P113" s="7"/>
      <c r="Q113" s="7"/>
      <c r="R113" s="8">
        <v>235</v>
      </c>
      <c r="S113" s="8">
        <v>235</v>
      </c>
      <c r="T113" s="8">
        <v>235</v>
      </c>
      <c r="U113" s="110">
        <v>235</v>
      </c>
      <c r="V113" s="114">
        <f t="shared" si="17"/>
        <v>0.5</v>
      </c>
      <c r="W113" s="14">
        <f t="shared" si="18"/>
        <v>0.4</v>
      </c>
      <c r="X113" s="14">
        <f t="shared" si="19"/>
        <v>0</v>
      </c>
      <c r="Y113" s="173">
        <f t="shared" si="20"/>
        <v>0</v>
      </c>
      <c r="Z113" s="440"/>
      <c r="AA113" s="415"/>
      <c r="AB113" s="415"/>
      <c r="AC113" s="415"/>
      <c r="AD113" s="415"/>
      <c r="AE113" s="415"/>
      <c r="AF113" s="415"/>
      <c r="AG113" s="415"/>
      <c r="AH113" s="421"/>
      <c r="AI113" s="418"/>
      <c r="AJ113" s="421"/>
    </row>
    <row r="114" spans="1:36" ht="18.75" x14ac:dyDescent="0.25">
      <c r="A114" s="434"/>
      <c r="B114" s="437"/>
      <c r="C114" s="424"/>
      <c r="D114" s="34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"/>
      <c r="S114" s="10"/>
      <c r="T114" s="10"/>
      <c r="U114" s="113"/>
      <c r="V114" s="114">
        <f t="shared" si="17"/>
        <v>0</v>
      </c>
      <c r="W114" s="14">
        <f t="shared" si="18"/>
        <v>0</v>
      </c>
      <c r="X114" s="14">
        <f t="shared" si="19"/>
        <v>0</v>
      </c>
      <c r="Y114" s="173">
        <f t="shared" si="20"/>
        <v>0</v>
      </c>
      <c r="Z114" s="440"/>
      <c r="AA114" s="415"/>
      <c r="AB114" s="415"/>
      <c r="AC114" s="415"/>
      <c r="AD114" s="415"/>
      <c r="AE114" s="415"/>
      <c r="AF114" s="415"/>
      <c r="AG114" s="415"/>
      <c r="AH114" s="421"/>
      <c r="AI114" s="418"/>
      <c r="AJ114" s="421"/>
    </row>
    <row r="115" spans="1:36" ht="18.75" x14ac:dyDescent="0.25">
      <c r="A115" s="434"/>
      <c r="B115" s="437"/>
      <c r="C115" s="424"/>
      <c r="D115" s="341"/>
      <c r="E115" s="7" t="s">
        <v>844</v>
      </c>
      <c r="F115" s="6">
        <v>7.1</v>
      </c>
      <c r="G115" s="6">
        <v>11.4</v>
      </c>
      <c r="H115" s="6">
        <v>0.1</v>
      </c>
      <c r="I115" s="6">
        <v>6.6</v>
      </c>
      <c r="J115" s="6">
        <v>6.9</v>
      </c>
      <c r="K115" s="6">
        <v>0</v>
      </c>
      <c r="L115" s="6"/>
      <c r="M115" s="6"/>
      <c r="N115" s="6"/>
      <c r="O115" s="6"/>
      <c r="P115" s="6"/>
      <c r="Q115" s="6"/>
      <c r="R115" s="8">
        <v>235</v>
      </c>
      <c r="S115" s="8">
        <v>235</v>
      </c>
      <c r="T115" s="8">
        <v>235</v>
      </c>
      <c r="U115" s="110">
        <v>235</v>
      </c>
      <c r="V115" s="114">
        <f t="shared" si="17"/>
        <v>6.2</v>
      </c>
      <c r="W115" s="14">
        <f t="shared" si="18"/>
        <v>6.75</v>
      </c>
      <c r="X115" s="14">
        <f t="shared" si="19"/>
        <v>0</v>
      </c>
      <c r="Y115" s="173">
        <f t="shared" si="20"/>
        <v>0</v>
      </c>
      <c r="Z115" s="440"/>
      <c r="AA115" s="415"/>
      <c r="AB115" s="415"/>
      <c r="AC115" s="415"/>
      <c r="AD115" s="415"/>
      <c r="AE115" s="415"/>
      <c r="AF115" s="415"/>
      <c r="AG115" s="415"/>
      <c r="AH115" s="421"/>
      <c r="AI115" s="418"/>
      <c r="AJ115" s="421"/>
    </row>
    <row r="116" spans="1:36" ht="18.75" x14ac:dyDescent="0.25">
      <c r="A116" s="434"/>
      <c r="B116" s="437"/>
      <c r="C116" s="424"/>
      <c r="D116" s="34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0"/>
      <c r="T116" s="10"/>
      <c r="U116" s="113"/>
      <c r="V116" s="114">
        <f t="shared" si="17"/>
        <v>0</v>
      </c>
      <c r="W116" s="14">
        <f t="shared" si="18"/>
        <v>0</v>
      </c>
      <c r="X116" s="14">
        <f t="shared" si="19"/>
        <v>0</v>
      </c>
      <c r="Y116" s="173">
        <f t="shared" si="20"/>
        <v>0</v>
      </c>
      <c r="Z116" s="440"/>
      <c r="AA116" s="415"/>
      <c r="AB116" s="415"/>
      <c r="AC116" s="415"/>
      <c r="AD116" s="415"/>
      <c r="AE116" s="415"/>
      <c r="AF116" s="415"/>
      <c r="AG116" s="415"/>
      <c r="AH116" s="421"/>
      <c r="AI116" s="418"/>
      <c r="AJ116" s="421"/>
    </row>
    <row r="117" spans="1:36" ht="18.75" x14ac:dyDescent="0.25">
      <c r="A117" s="434"/>
      <c r="B117" s="437"/>
      <c r="C117" s="424"/>
      <c r="D117" s="341"/>
      <c r="E117" s="7" t="s">
        <v>845</v>
      </c>
      <c r="F117" s="6">
        <v>2.6</v>
      </c>
      <c r="G117" s="6">
        <v>0</v>
      </c>
      <c r="H117" s="6">
        <v>0</v>
      </c>
      <c r="I117" s="6">
        <v>3.3</v>
      </c>
      <c r="J117" s="6">
        <v>0</v>
      </c>
      <c r="K117" s="6">
        <v>0</v>
      </c>
      <c r="L117" s="6"/>
      <c r="M117" s="6"/>
      <c r="N117" s="6"/>
      <c r="O117" s="6"/>
      <c r="P117" s="6"/>
      <c r="Q117" s="6"/>
      <c r="R117" s="8">
        <v>235</v>
      </c>
      <c r="S117" s="8">
        <v>235</v>
      </c>
      <c r="T117" s="8">
        <v>235</v>
      </c>
      <c r="U117" s="110">
        <v>235</v>
      </c>
      <c r="V117" s="114">
        <f t="shared" si="17"/>
        <v>2.6</v>
      </c>
      <c r="W117" s="14">
        <f t="shared" si="18"/>
        <v>3.3</v>
      </c>
      <c r="X117" s="14">
        <f t="shared" si="19"/>
        <v>0</v>
      </c>
      <c r="Y117" s="173">
        <f t="shared" si="20"/>
        <v>0</v>
      </c>
      <c r="Z117" s="440"/>
      <c r="AA117" s="415"/>
      <c r="AB117" s="415"/>
      <c r="AC117" s="415"/>
      <c r="AD117" s="415"/>
      <c r="AE117" s="415"/>
      <c r="AF117" s="415"/>
      <c r="AG117" s="415"/>
      <c r="AH117" s="421"/>
      <c r="AI117" s="418"/>
      <c r="AJ117" s="421"/>
    </row>
    <row r="118" spans="1:36" ht="18.75" x14ac:dyDescent="0.25">
      <c r="A118" s="434"/>
      <c r="B118" s="437"/>
      <c r="C118" s="424"/>
      <c r="D118" s="34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"/>
      <c r="S118" s="10"/>
      <c r="T118" s="10"/>
      <c r="U118" s="113"/>
      <c r="V118" s="114">
        <f t="shared" si="17"/>
        <v>0</v>
      </c>
      <c r="W118" s="14">
        <f t="shared" si="18"/>
        <v>0</v>
      </c>
      <c r="X118" s="14">
        <f t="shared" si="19"/>
        <v>0</v>
      </c>
      <c r="Y118" s="173">
        <f t="shared" si="20"/>
        <v>0</v>
      </c>
      <c r="Z118" s="440"/>
      <c r="AA118" s="415"/>
      <c r="AB118" s="415"/>
      <c r="AC118" s="415"/>
      <c r="AD118" s="415"/>
      <c r="AE118" s="415"/>
      <c r="AF118" s="415"/>
      <c r="AG118" s="415"/>
      <c r="AH118" s="421"/>
      <c r="AI118" s="418"/>
      <c r="AJ118" s="421"/>
    </row>
    <row r="119" spans="1:36" ht="18.75" x14ac:dyDescent="0.25">
      <c r="A119" s="434"/>
      <c r="B119" s="437"/>
      <c r="C119" s="424"/>
      <c r="D119" s="34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8"/>
      <c r="S119" s="8"/>
      <c r="T119" s="8"/>
      <c r="U119" s="110"/>
      <c r="V119" s="114">
        <f t="shared" si="17"/>
        <v>0</v>
      </c>
      <c r="W119" s="14">
        <f t="shared" si="18"/>
        <v>0</v>
      </c>
      <c r="X119" s="14">
        <f t="shared" si="19"/>
        <v>0</v>
      </c>
      <c r="Y119" s="173">
        <f t="shared" si="20"/>
        <v>0</v>
      </c>
      <c r="Z119" s="440"/>
      <c r="AA119" s="415"/>
      <c r="AB119" s="415"/>
      <c r="AC119" s="415"/>
      <c r="AD119" s="415"/>
      <c r="AE119" s="415"/>
      <c r="AF119" s="415"/>
      <c r="AG119" s="415"/>
      <c r="AH119" s="421"/>
      <c r="AI119" s="418"/>
      <c r="AJ119" s="421"/>
    </row>
    <row r="120" spans="1:36" ht="18.75" x14ac:dyDescent="0.25">
      <c r="A120" s="434"/>
      <c r="B120" s="437"/>
      <c r="C120" s="424"/>
      <c r="D120" s="34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0"/>
      <c r="U120" s="113"/>
      <c r="V120" s="114">
        <f t="shared" si="17"/>
        <v>0</v>
      </c>
      <c r="W120" s="14">
        <f t="shared" si="18"/>
        <v>0</v>
      </c>
      <c r="X120" s="14">
        <f t="shared" si="19"/>
        <v>0</v>
      </c>
      <c r="Y120" s="173">
        <f t="shared" si="20"/>
        <v>0</v>
      </c>
      <c r="Z120" s="440"/>
      <c r="AA120" s="415"/>
      <c r="AB120" s="415"/>
      <c r="AC120" s="415"/>
      <c r="AD120" s="415"/>
      <c r="AE120" s="415"/>
      <c r="AF120" s="415"/>
      <c r="AG120" s="415"/>
      <c r="AH120" s="421"/>
      <c r="AI120" s="418"/>
      <c r="AJ120" s="421"/>
    </row>
    <row r="121" spans="1:36" ht="18.75" x14ac:dyDescent="0.25">
      <c r="A121" s="434"/>
      <c r="B121" s="437"/>
      <c r="C121" s="424"/>
      <c r="D121" s="34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8"/>
      <c r="S121" s="8"/>
      <c r="T121" s="8"/>
      <c r="U121" s="110"/>
      <c r="V121" s="114">
        <f t="shared" si="17"/>
        <v>0</v>
      </c>
      <c r="W121" s="14">
        <f t="shared" si="18"/>
        <v>0</v>
      </c>
      <c r="X121" s="14">
        <f t="shared" si="19"/>
        <v>0</v>
      </c>
      <c r="Y121" s="173">
        <f t="shared" si="20"/>
        <v>0</v>
      </c>
      <c r="Z121" s="440"/>
      <c r="AA121" s="415"/>
      <c r="AB121" s="415"/>
      <c r="AC121" s="415"/>
      <c r="AD121" s="415"/>
      <c r="AE121" s="415"/>
      <c r="AF121" s="415"/>
      <c r="AG121" s="415"/>
      <c r="AH121" s="421"/>
      <c r="AI121" s="418"/>
      <c r="AJ121" s="421"/>
    </row>
    <row r="122" spans="1:36" ht="18.75" x14ac:dyDescent="0.25">
      <c r="A122" s="434"/>
      <c r="B122" s="437"/>
      <c r="C122" s="424"/>
      <c r="D122" s="34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0"/>
      <c r="T122" s="10"/>
      <c r="U122" s="113"/>
      <c r="V122" s="114">
        <f t="shared" si="17"/>
        <v>0</v>
      </c>
      <c r="W122" s="14">
        <f t="shared" si="18"/>
        <v>0</v>
      </c>
      <c r="X122" s="14">
        <f t="shared" si="19"/>
        <v>0</v>
      </c>
      <c r="Y122" s="173">
        <f t="shared" si="20"/>
        <v>0</v>
      </c>
      <c r="Z122" s="440"/>
      <c r="AA122" s="415"/>
      <c r="AB122" s="415"/>
      <c r="AC122" s="415"/>
      <c r="AD122" s="415"/>
      <c r="AE122" s="415"/>
      <c r="AF122" s="415"/>
      <c r="AG122" s="415"/>
      <c r="AH122" s="421"/>
      <c r="AI122" s="418"/>
      <c r="AJ122" s="421"/>
    </row>
    <row r="123" spans="1:36" ht="18.75" x14ac:dyDescent="0.25">
      <c r="A123" s="434"/>
      <c r="B123" s="437"/>
      <c r="C123" s="424"/>
      <c r="D123" s="34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8"/>
      <c r="S123" s="8"/>
      <c r="T123" s="8"/>
      <c r="U123" s="110"/>
      <c r="V123" s="114">
        <f t="shared" si="17"/>
        <v>0</v>
      </c>
      <c r="W123" s="14">
        <f t="shared" si="18"/>
        <v>0</v>
      </c>
      <c r="X123" s="14">
        <f t="shared" si="19"/>
        <v>0</v>
      </c>
      <c r="Y123" s="173">
        <f t="shared" si="20"/>
        <v>0</v>
      </c>
      <c r="Z123" s="440"/>
      <c r="AA123" s="415"/>
      <c r="AB123" s="415"/>
      <c r="AC123" s="415"/>
      <c r="AD123" s="415"/>
      <c r="AE123" s="415"/>
      <c r="AF123" s="415"/>
      <c r="AG123" s="415"/>
      <c r="AH123" s="421"/>
      <c r="AI123" s="418"/>
      <c r="AJ123" s="421"/>
    </row>
    <row r="124" spans="1:36" ht="18.75" x14ac:dyDescent="0.25">
      <c r="A124" s="434"/>
      <c r="B124" s="437"/>
      <c r="C124" s="424"/>
      <c r="D124" s="34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0"/>
      <c r="T124" s="10"/>
      <c r="U124" s="113"/>
      <c r="V124" s="114">
        <f t="shared" si="17"/>
        <v>0</v>
      </c>
      <c r="W124" s="14">
        <f t="shared" si="18"/>
        <v>0</v>
      </c>
      <c r="X124" s="14">
        <f t="shared" si="19"/>
        <v>0</v>
      </c>
      <c r="Y124" s="173">
        <f t="shared" si="20"/>
        <v>0</v>
      </c>
      <c r="Z124" s="440"/>
      <c r="AA124" s="415"/>
      <c r="AB124" s="415"/>
      <c r="AC124" s="415"/>
      <c r="AD124" s="415"/>
      <c r="AE124" s="415"/>
      <c r="AF124" s="415"/>
      <c r="AG124" s="415"/>
      <c r="AH124" s="421"/>
      <c r="AI124" s="418"/>
      <c r="AJ124" s="421"/>
    </row>
    <row r="125" spans="1:36" ht="18.75" x14ac:dyDescent="0.25">
      <c r="A125" s="434"/>
      <c r="B125" s="437"/>
      <c r="C125" s="424"/>
      <c r="D125" s="341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8"/>
      <c r="S125" s="8"/>
      <c r="T125" s="8"/>
      <c r="U125" s="110"/>
      <c r="V125" s="114">
        <f t="shared" si="17"/>
        <v>0</v>
      </c>
      <c r="W125" s="14">
        <f t="shared" si="18"/>
        <v>0</v>
      </c>
      <c r="X125" s="14">
        <f t="shared" si="19"/>
        <v>0</v>
      </c>
      <c r="Y125" s="173">
        <f t="shared" si="20"/>
        <v>0</v>
      </c>
      <c r="Z125" s="440"/>
      <c r="AA125" s="415"/>
      <c r="AB125" s="415"/>
      <c r="AC125" s="415"/>
      <c r="AD125" s="415"/>
      <c r="AE125" s="415"/>
      <c r="AF125" s="415"/>
      <c r="AG125" s="415"/>
      <c r="AH125" s="421"/>
      <c r="AI125" s="418"/>
      <c r="AJ125" s="421"/>
    </row>
    <row r="126" spans="1:36" ht="18.75" x14ac:dyDescent="0.25">
      <c r="A126" s="434"/>
      <c r="B126" s="437"/>
      <c r="C126" s="424"/>
      <c r="D126" s="34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10"/>
      <c r="T126" s="10"/>
      <c r="U126" s="113"/>
      <c r="V126" s="114">
        <f t="shared" si="17"/>
        <v>0</v>
      </c>
      <c r="W126" s="14">
        <f t="shared" si="18"/>
        <v>0</v>
      </c>
      <c r="X126" s="14">
        <f t="shared" si="19"/>
        <v>0</v>
      </c>
      <c r="Y126" s="173">
        <f t="shared" si="20"/>
        <v>0</v>
      </c>
      <c r="Z126" s="440"/>
      <c r="AA126" s="415"/>
      <c r="AB126" s="415"/>
      <c r="AC126" s="415"/>
      <c r="AD126" s="415"/>
      <c r="AE126" s="415"/>
      <c r="AF126" s="415"/>
      <c r="AG126" s="415"/>
      <c r="AH126" s="421"/>
      <c r="AI126" s="418"/>
      <c r="AJ126" s="421"/>
    </row>
    <row r="127" spans="1:36" ht="18.75" x14ac:dyDescent="0.25">
      <c r="A127" s="434"/>
      <c r="B127" s="437"/>
      <c r="C127" s="424"/>
      <c r="D127" s="34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8"/>
      <c r="S127" s="8"/>
      <c r="T127" s="8"/>
      <c r="U127" s="110"/>
      <c r="V127" s="114">
        <f t="shared" si="17"/>
        <v>0</v>
      </c>
      <c r="W127" s="14">
        <f t="shared" si="18"/>
        <v>0</v>
      </c>
      <c r="X127" s="14">
        <f t="shared" si="19"/>
        <v>0</v>
      </c>
      <c r="Y127" s="173">
        <f t="shared" si="20"/>
        <v>0</v>
      </c>
      <c r="Z127" s="440"/>
      <c r="AA127" s="415"/>
      <c r="AB127" s="415"/>
      <c r="AC127" s="415"/>
      <c r="AD127" s="415"/>
      <c r="AE127" s="415"/>
      <c r="AF127" s="415"/>
      <c r="AG127" s="415"/>
      <c r="AH127" s="421"/>
      <c r="AI127" s="418"/>
      <c r="AJ127" s="421"/>
    </row>
    <row r="128" spans="1:36" ht="18.75" x14ac:dyDescent="0.25">
      <c r="A128" s="434"/>
      <c r="B128" s="437"/>
      <c r="C128" s="424"/>
      <c r="D128" s="34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10"/>
      <c r="T128" s="10"/>
      <c r="U128" s="113"/>
      <c r="V128" s="114">
        <f t="shared" si="17"/>
        <v>0</v>
      </c>
      <c r="W128" s="14">
        <f t="shared" si="18"/>
        <v>0</v>
      </c>
      <c r="X128" s="14">
        <f t="shared" si="19"/>
        <v>0</v>
      </c>
      <c r="Y128" s="173">
        <f t="shared" si="20"/>
        <v>0</v>
      </c>
      <c r="Z128" s="440"/>
      <c r="AA128" s="415"/>
      <c r="AB128" s="415"/>
      <c r="AC128" s="415"/>
      <c r="AD128" s="415"/>
      <c r="AE128" s="415"/>
      <c r="AF128" s="415"/>
      <c r="AG128" s="415"/>
      <c r="AH128" s="421"/>
      <c r="AI128" s="418"/>
      <c r="AJ128" s="421"/>
    </row>
    <row r="129" spans="1:36" ht="18.75" x14ac:dyDescent="0.25">
      <c r="A129" s="434"/>
      <c r="B129" s="437"/>
      <c r="C129" s="424"/>
      <c r="D129" s="34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8"/>
      <c r="S129" s="8"/>
      <c r="T129" s="8"/>
      <c r="U129" s="110"/>
      <c r="V129" s="114">
        <f t="shared" si="17"/>
        <v>0</v>
      </c>
      <c r="W129" s="14">
        <f t="shared" si="18"/>
        <v>0</v>
      </c>
      <c r="X129" s="14">
        <f t="shared" si="19"/>
        <v>0</v>
      </c>
      <c r="Y129" s="173">
        <f t="shared" si="20"/>
        <v>0</v>
      </c>
      <c r="Z129" s="440"/>
      <c r="AA129" s="415"/>
      <c r="AB129" s="415"/>
      <c r="AC129" s="415"/>
      <c r="AD129" s="415"/>
      <c r="AE129" s="415"/>
      <c r="AF129" s="415"/>
      <c r="AG129" s="415"/>
      <c r="AH129" s="421"/>
      <c r="AI129" s="418"/>
      <c r="AJ129" s="421"/>
    </row>
    <row r="130" spans="1:36" ht="18.75" x14ac:dyDescent="0.25">
      <c r="A130" s="434"/>
      <c r="B130" s="437"/>
      <c r="C130" s="424"/>
      <c r="D130" s="34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10"/>
      <c r="T130" s="10"/>
      <c r="U130" s="113"/>
      <c r="V130" s="114">
        <f t="shared" si="17"/>
        <v>0</v>
      </c>
      <c r="W130" s="14">
        <f t="shared" si="18"/>
        <v>0</v>
      </c>
      <c r="X130" s="14">
        <f t="shared" si="19"/>
        <v>0</v>
      </c>
      <c r="Y130" s="173">
        <f t="shared" si="20"/>
        <v>0</v>
      </c>
      <c r="Z130" s="440"/>
      <c r="AA130" s="415"/>
      <c r="AB130" s="415"/>
      <c r="AC130" s="415"/>
      <c r="AD130" s="415"/>
      <c r="AE130" s="415"/>
      <c r="AF130" s="415"/>
      <c r="AG130" s="415"/>
      <c r="AH130" s="421"/>
      <c r="AI130" s="418"/>
      <c r="AJ130" s="421"/>
    </row>
    <row r="131" spans="1:36" ht="19.5" thickBot="1" x14ac:dyDescent="0.3">
      <c r="A131" s="435"/>
      <c r="B131" s="438"/>
      <c r="C131" s="425"/>
      <c r="D131" s="34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  <c r="S131" s="12"/>
      <c r="T131" s="12"/>
      <c r="U131" s="117"/>
      <c r="V131" s="118">
        <f t="shared" si="17"/>
        <v>0</v>
      </c>
      <c r="W131" s="15">
        <f t="shared" si="18"/>
        <v>0</v>
      </c>
      <c r="X131" s="15">
        <f t="shared" si="19"/>
        <v>0</v>
      </c>
      <c r="Y131" s="174">
        <f t="shared" si="20"/>
        <v>0</v>
      </c>
      <c r="Z131" s="441"/>
      <c r="AA131" s="416"/>
      <c r="AB131" s="416"/>
      <c r="AC131" s="416"/>
      <c r="AD131" s="416"/>
      <c r="AE131" s="416"/>
      <c r="AF131" s="416"/>
      <c r="AG131" s="416"/>
      <c r="AH131" s="422"/>
      <c r="AI131" s="419"/>
      <c r="AJ131" s="422"/>
    </row>
    <row r="132" spans="1:36" ht="18.75" x14ac:dyDescent="0.25">
      <c r="A132" s="433">
        <v>7</v>
      </c>
      <c r="B132" s="436" t="s">
        <v>46</v>
      </c>
      <c r="C132" s="423" t="s">
        <v>18</v>
      </c>
      <c r="D132" s="338">
        <f>160*0.9</f>
        <v>144</v>
      </c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5"/>
      <c r="S132" s="5"/>
      <c r="T132" s="5"/>
      <c r="U132" s="106"/>
      <c r="V132" s="107">
        <f t="shared" si="17"/>
        <v>0</v>
      </c>
      <c r="W132" s="16">
        <f t="shared" si="18"/>
        <v>0</v>
      </c>
      <c r="X132" s="16">
        <f t="shared" si="19"/>
        <v>0</v>
      </c>
      <c r="Y132" s="175">
        <f t="shared" si="20"/>
        <v>0</v>
      </c>
      <c r="Z132" s="439">
        <f t="shared" ref="Z132:AC132" si="29">SUM(V132:V151)</f>
        <v>37.666666666666664</v>
      </c>
      <c r="AA132" s="414">
        <f t="shared" si="29"/>
        <v>28.15</v>
      </c>
      <c r="AB132" s="414">
        <f t="shared" si="29"/>
        <v>0</v>
      </c>
      <c r="AC132" s="414">
        <f t="shared" si="29"/>
        <v>0</v>
      </c>
      <c r="AD132" s="414">
        <f t="shared" ref="AD132" si="30">Z132*0.38*0.9*SQRT(3)</f>
        <v>22.312278503102274</v>
      </c>
      <c r="AE132" s="414">
        <f t="shared" si="26"/>
        <v>16.674972739707851</v>
      </c>
      <c r="AF132" s="414">
        <f t="shared" si="26"/>
        <v>0</v>
      </c>
      <c r="AG132" s="414">
        <f t="shared" si="26"/>
        <v>0</v>
      </c>
      <c r="AH132" s="420">
        <f>MAX(Z132:AC151)</f>
        <v>37.666666666666664</v>
      </c>
      <c r="AI132" s="417">
        <f t="shared" ref="AI132" si="31">AH132*0.38*0.9*SQRT(3)</f>
        <v>22.312278503102274</v>
      </c>
      <c r="AJ132" s="420">
        <f t="shared" ref="AJ132" si="32">D132-AI132</f>
        <v>121.68772149689772</v>
      </c>
    </row>
    <row r="133" spans="1:36" ht="18.75" x14ac:dyDescent="0.25">
      <c r="A133" s="434"/>
      <c r="B133" s="437"/>
      <c r="C133" s="442"/>
      <c r="D133" s="341"/>
      <c r="E133" s="7" t="s">
        <v>846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/>
      <c r="M133" s="7"/>
      <c r="N133" s="7"/>
      <c r="O133" s="7"/>
      <c r="P133" s="7"/>
      <c r="Q133" s="7"/>
      <c r="R133" s="8">
        <v>231</v>
      </c>
      <c r="S133" s="8">
        <v>232</v>
      </c>
      <c r="T133" s="8">
        <v>231</v>
      </c>
      <c r="U133" s="110">
        <v>231</v>
      </c>
      <c r="V133" s="114">
        <f t="shared" si="17"/>
        <v>0</v>
      </c>
      <c r="W133" s="14">
        <f t="shared" si="18"/>
        <v>0</v>
      </c>
      <c r="X133" s="14">
        <f t="shared" si="19"/>
        <v>0</v>
      </c>
      <c r="Y133" s="173">
        <f t="shared" si="20"/>
        <v>0</v>
      </c>
      <c r="Z133" s="440"/>
      <c r="AA133" s="415"/>
      <c r="AB133" s="415"/>
      <c r="AC133" s="415"/>
      <c r="AD133" s="415"/>
      <c r="AE133" s="415"/>
      <c r="AF133" s="415"/>
      <c r="AG133" s="415"/>
      <c r="AH133" s="421"/>
      <c r="AI133" s="418"/>
      <c r="AJ133" s="421"/>
    </row>
    <row r="134" spans="1:36" ht="18.75" x14ac:dyDescent="0.25">
      <c r="A134" s="434"/>
      <c r="B134" s="437"/>
      <c r="C134" s="442"/>
      <c r="D134" s="34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0"/>
      <c r="T134" s="10"/>
      <c r="U134" s="113"/>
      <c r="V134" s="114">
        <f t="shared" si="17"/>
        <v>0</v>
      </c>
      <c r="W134" s="14">
        <f t="shared" si="18"/>
        <v>0</v>
      </c>
      <c r="X134" s="14">
        <f t="shared" si="19"/>
        <v>0</v>
      </c>
      <c r="Y134" s="173">
        <f t="shared" si="20"/>
        <v>0</v>
      </c>
      <c r="Z134" s="440"/>
      <c r="AA134" s="415"/>
      <c r="AB134" s="415"/>
      <c r="AC134" s="415"/>
      <c r="AD134" s="415"/>
      <c r="AE134" s="415"/>
      <c r="AF134" s="415"/>
      <c r="AG134" s="415"/>
      <c r="AH134" s="421"/>
      <c r="AI134" s="418"/>
      <c r="AJ134" s="421"/>
    </row>
    <row r="135" spans="1:36" ht="18.75" x14ac:dyDescent="0.25">
      <c r="A135" s="434"/>
      <c r="B135" s="437"/>
      <c r="C135" s="442"/>
      <c r="D135" s="341"/>
      <c r="E135" s="7" t="s">
        <v>847</v>
      </c>
      <c r="F135" s="7">
        <v>24.4</v>
      </c>
      <c r="G135" s="7">
        <v>25</v>
      </c>
      <c r="H135" s="7">
        <v>9.4</v>
      </c>
      <c r="I135" s="6">
        <v>6.4</v>
      </c>
      <c r="J135" s="6">
        <v>15.2</v>
      </c>
      <c r="K135" s="6">
        <v>5</v>
      </c>
      <c r="L135" s="6"/>
      <c r="M135" s="6"/>
      <c r="N135" s="6"/>
      <c r="O135" s="6"/>
      <c r="P135" s="6"/>
      <c r="Q135" s="6"/>
      <c r="R135" s="8">
        <v>231</v>
      </c>
      <c r="S135" s="8">
        <v>232</v>
      </c>
      <c r="T135" s="8">
        <v>231</v>
      </c>
      <c r="U135" s="110">
        <v>231</v>
      </c>
      <c r="V135" s="114">
        <f t="shared" si="17"/>
        <v>19.599999999999998</v>
      </c>
      <c r="W135" s="14">
        <f t="shared" si="18"/>
        <v>8.8666666666666671</v>
      </c>
      <c r="X135" s="14">
        <f t="shared" si="19"/>
        <v>0</v>
      </c>
      <c r="Y135" s="173">
        <f t="shared" si="20"/>
        <v>0</v>
      </c>
      <c r="Z135" s="440"/>
      <c r="AA135" s="415"/>
      <c r="AB135" s="415"/>
      <c r="AC135" s="415"/>
      <c r="AD135" s="415"/>
      <c r="AE135" s="415"/>
      <c r="AF135" s="415"/>
      <c r="AG135" s="415"/>
      <c r="AH135" s="421"/>
      <c r="AI135" s="418"/>
      <c r="AJ135" s="421"/>
    </row>
    <row r="136" spans="1:36" ht="18.75" x14ac:dyDescent="0.25">
      <c r="A136" s="434"/>
      <c r="B136" s="437"/>
      <c r="C136" s="442"/>
      <c r="D136" s="34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10"/>
      <c r="T136" s="10"/>
      <c r="U136" s="113"/>
      <c r="V136" s="114">
        <f t="shared" si="17"/>
        <v>0</v>
      </c>
      <c r="W136" s="14">
        <f t="shared" si="18"/>
        <v>0</v>
      </c>
      <c r="X136" s="14">
        <f t="shared" si="19"/>
        <v>0</v>
      </c>
      <c r="Y136" s="173">
        <f t="shared" si="20"/>
        <v>0</v>
      </c>
      <c r="Z136" s="440"/>
      <c r="AA136" s="415"/>
      <c r="AB136" s="415"/>
      <c r="AC136" s="415"/>
      <c r="AD136" s="415"/>
      <c r="AE136" s="415"/>
      <c r="AF136" s="415"/>
      <c r="AG136" s="415"/>
      <c r="AH136" s="421"/>
      <c r="AI136" s="418"/>
      <c r="AJ136" s="421"/>
    </row>
    <row r="137" spans="1:36" ht="18.75" x14ac:dyDescent="0.25">
      <c r="A137" s="434"/>
      <c r="B137" s="437"/>
      <c r="C137" s="442"/>
      <c r="D137" s="341"/>
      <c r="E137" s="7" t="s">
        <v>848</v>
      </c>
      <c r="F137" s="7">
        <v>0.7</v>
      </c>
      <c r="G137" s="7">
        <v>10</v>
      </c>
      <c r="H137" s="7">
        <v>0.3</v>
      </c>
      <c r="I137" s="6">
        <v>0.3</v>
      </c>
      <c r="J137" s="6">
        <v>4.4000000000000004</v>
      </c>
      <c r="K137" s="6">
        <v>0</v>
      </c>
      <c r="L137" s="6"/>
      <c r="M137" s="6"/>
      <c r="N137" s="6"/>
      <c r="O137" s="6"/>
      <c r="P137" s="6"/>
      <c r="Q137" s="6"/>
      <c r="R137" s="8">
        <v>231</v>
      </c>
      <c r="S137" s="8">
        <v>232</v>
      </c>
      <c r="T137" s="8">
        <v>231</v>
      </c>
      <c r="U137" s="110">
        <v>231</v>
      </c>
      <c r="V137" s="114">
        <f t="shared" si="17"/>
        <v>3.6666666666666665</v>
      </c>
      <c r="W137" s="14">
        <f t="shared" si="18"/>
        <v>2.35</v>
      </c>
      <c r="X137" s="14">
        <f t="shared" si="19"/>
        <v>0</v>
      </c>
      <c r="Y137" s="173">
        <f t="shared" si="20"/>
        <v>0</v>
      </c>
      <c r="Z137" s="440"/>
      <c r="AA137" s="415"/>
      <c r="AB137" s="415"/>
      <c r="AC137" s="415"/>
      <c r="AD137" s="415"/>
      <c r="AE137" s="415"/>
      <c r="AF137" s="415"/>
      <c r="AG137" s="415"/>
      <c r="AH137" s="421"/>
      <c r="AI137" s="418"/>
      <c r="AJ137" s="421"/>
    </row>
    <row r="138" spans="1:36" ht="18.75" x14ac:dyDescent="0.25">
      <c r="A138" s="434"/>
      <c r="B138" s="437"/>
      <c r="C138" s="442"/>
      <c r="D138" s="34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10"/>
      <c r="T138" s="10"/>
      <c r="U138" s="113"/>
      <c r="V138" s="114">
        <f t="shared" si="17"/>
        <v>0</v>
      </c>
      <c r="W138" s="14">
        <f t="shared" si="18"/>
        <v>0</v>
      </c>
      <c r="X138" s="14">
        <f t="shared" si="19"/>
        <v>0</v>
      </c>
      <c r="Y138" s="173">
        <f t="shared" si="20"/>
        <v>0</v>
      </c>
      <c r="Z138" s="440"/>
      <c r="AA138" s="415"/>
      <c r="AB138" s="415"/>
      <c r="AC138" s="415"/>
      <c r="AD138" s="415"/>
      <c r="AE138" s="415"/>
      <c r="AF138" s="415"/>
      <c r="AG138" s="415"/>
      <c r="AH138" s="421"/>
      <c r="AI138" s="418"/>
      <c r="AJ138" s="421"/>
    </row>
    <row r="139" spans="1:36" ht="18.75" x14ac:dyDescent="0.25">
      <c r="A139" s="434"/>
      <c r="B139" s="437"/>
      <c r="C139" s="442"/>
      <c r="D139" s="341"/>
      <c r="E139" s="7" t="s">
        <v>849</v>
      </c>
      <c r="F139" s="7">
        <v>8.4</v>
      </c>
      <c r="G139" s="7">
        <v>12.6</v>
      </c>
      <c r="H139" s="7">
        <v>2.1</v>
      </c>
      <c r="I139" s="6">
        <v>6.9</v>
      </c>
      <c r="J139" s="6">
        <v>15.5</v>
      </c>
      <c r="K139" s="6">
        <v>10.1</v>
      </c>
      <c r="L139" s="6"/>
      <c r="M139" s="6"/>
      <c r="N139" s="6"/>
      <c r="O139" s="6"/>
      <c r="P139" s="6"/>
      <c r="Q139" s="6"/>
      <c r="R139" s="8">
        <v>231</v>
      </c>
      <c r="S139" s="8">
        <v>232</v>
      </c>
      <c r="T139" s="8">
        <v>231</v>
      </c>
      <c r="U139" s="110">
        <v>231</v>
      </c>
      <c r="V139" s="114">
        <f t="shared" si="17"/>
        <v>7.7</v>
      </c>
      <c r="W139" s="14">
        <f t="shared" si="18"/>
        <v>10.833333333333334</v>
      </c>
      <c r="X139" s="14">
        <f t="shared" si="19"/>
        <v>0</v>
      </c>
      <c r="Y139" s="173">
        <f t="shared" si="20"/>
        <v>0</v>
      </c>
      <c r="Z139" s="440"/>
      <c r="AA139" s="415"/>
      <c r="AB139" s="415"/>
      <c r="AC139" s="415"/>
      <c r="AD139" s="415"/>
      <c r="AE139" s="415"/>
      <c r="AF139" s="415"/>
      <c r="AG139" s="415"/>
      <c r="AH139" s="421"/>
      <c r="AI139" s="418"/>
      <c r="AJ139" s="421"/>
    </row>
    <row r="140" spans="1:36" ht="18.75" x14ac:dyDescent="0.25">
      <c r="A140" s="434"/>
      <c r="B140" s="437"/>
      <c r="C140" s="442"/>
      <c r="D140" s="34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10"/>
      <c r="T140" s="10"/>
      <c r="U140" s="113"/>
      <c r="V140" s="114">
        <f t="shared" ref="V140:V203" si="33">IF(AND(F140=0,G140=0,H140=0),0,IF(AND(F140=0,G140=0),H140,IF(AND(F140=0,H140=0),G140,IF(AND(G140=0,H140=0),F140,IF(F140=0,(G140+H140)/2,IF(G140=0,(F140+H140)/2,IF(H140=0,(F140+G140)/2,(F140+G140+H140)/3)))))))</f>
        <v>0</v>
      </c>
      <c r="W140" s="14">
        <f t="shared" ref="W140:W203" si="34">IF(AND(I140=0,J140=0,K140=0),0,IF(AND(I140=0,J140=0),K140,IF(AND(I140=0,K140=0),J140,IF(AND(J140=0,K140=0),I140,IF(I140=0,(J140+K140)/2,IF(J140=0,(I140+K140)/2,IF(K140=0,(I140+J140)/2,(I140+J140+K140)/3)))))))</f>
        <v>0</v>
      </c>
      <c r="X140" s="14">
        <f t="shared" ref="X140:X203" si="35">IF(AND(L140=0,M140=0,N140=0),0,IF(AND(L140=0,M140=0),N140,IF(AND(L140=0,N140=0),M140,IF(AND(M140=0,N140=0),L140,IF(L140=0,(M140+N140)/2,IF(M140=0,(L140+N140)/2,IF(N140=0,(L140+M140)/2,(L140+M140+N140)/3)))))))</f>
        <v>0</v>
      </c>
      <c r="Y140" s="173">
        <f t="shared" ref="Y140:Y203" si="36">IF(AND(O140=0,P140=0,Q140=0),0,IF(AND(O140=0,P140=0),Q140,IF(AND(O140=0,Q140=0),P140,IF(AND(P140=0,Q140=0),O140,IF(O140=0,(P140+Q140)/2,IF(P140=0,(O140+Q140)/2,IF(Q140=0,(O140+P140)/2,(O140+P140+Q140)/3)))))))</f>
        <v>0</v>
      </c>
      <c r="Z140" s="440"/>
      <c r="AA140" s="415"/>
      <c r="AB140" s="415"/>
      <c r="AC140" s="415"/>
      <c r="AD140" s="415"/>
      <c r="AE140" s="415"/>
      <c r="AF140" s="415"/>
      <c r="AG140" s="415"/>
      <c r="AH140" s="421"/>
      <c r="AI140" s="418"/>
      <c r="AJ140" s="421"/>
    </row>
    <row r="141" spans="1:36" ht="18.75" x14ac:dyDescent="0.25">
      <c r="A141" s="434"/>
      <c r="B141" s="437"/>
      <c r="C141" s="442"/>
      <c r="D141" s="341"/>
      <c r="E141" s="7" t="s">
        <v>850</v>
      </c>
      <c r="F141" s="7">
        <v>9.1</v>
      </c>
      <c r="G141" s="7">
        <v>2.2999999999999998</v>
      </c>
      <c r="H141" s="7">
        <v>8.6999999999999993</v>
      </c>
      <c r="I141" s="6">
        <v>6.3</v>
      </c>
      <c r="J141" s="6">
        <v>3.4</v>
      </c>
      <c r="K141" s="6">
        <v>8.6</v>
      </c>
      <c r="L141" s="6"/>
      <c r="M141" s="6"/>
      <c r="N141" s="6"/>
      <c r="O141" s="6"/>
      <c r="P141" s="6"/>
      <c r="Q141" s="6"/>
      <c r="R141" s="8">
        <v>231</v>
      </c>
      <c r="S141" s="8">
        <v>232</v>
      </c>
      <c r="T141" s="8">
        <v>231</v>
      </c>
      <c r="U141" s="110">
        <v>231</v>
      </c>
      <c r="V141" s="114">
        <f t="shared" si="33"/>
        <v>6.6999999999999993</v>
      </c>
      <c r="W141" s="14">
        <f t="shared" si="34"/>
        <v>6.0999999999999988</v>
      </c>
      <c r="X141" s="14">
        <f t="shared" si="35"/>
        <v>0</v>
      </c>
      <c r="Y141" s="173">
        <f t="shared" si="36"/>
        <v>0</v>
      </c>
      <c r="Z141" s="440"/>
      <c r="AA141" s="415"/>
      <c r="AB141" s="415"/>
      <c r="AC141" s="415"/>
      <c r="AD141" s="415"/>
      <c r="AE141" s="415"/>
      <c r="AF141" s="415"/>
      <c r="AG141" s="415"/>
      <c r="AH141" s="421"/>
      <c r="AI141" s="418"/>
      <c r="AJ141" s="421"/>
    </row>
    <row r="142" spans="1:36" ht="18.75" x14ac:dyDescent="0.25">
      <c r="A142" s="434"/>
      <c r="B142" s="437"/>
      <c r="C142" s="442"/>
      <c r="D142" s="34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/>
      <c r="S142" s="10"/>
      <c r="T142" s="10"/>
      <c r="U142" s="113"/>
      <c r="V142" s="114">
        <f t="shared" si="33"/>
        <v>0</v>
      </c>
      <c r="W142" s="14">
        <f t="shared" si="34"/>
        <v>0</v>
      </c>
      <c r="X142" s="14">
        <f t="shared" si="35"/>
        <v>0</v>
      </c>
      <c r="Y142" s="173">
        <f t="shared" si="36"/>
        <v>0</v>
      </c>
      <c r="Z142" s="440"/>
      <c r="AA142" s="415"/>
      <c r="AB142" s="415"/>
      <c r="AC142" s="415"/>
      <c r="AD142" s="415"/>
      <c r="AE142" s="415"/>
      <c r="AF142" s="415"/>
      <c r="AG142" s="415"/>
      <c r="AH142" s="421"/>
      <c r="AI142" s="418"/>
      <c r="AJ142" s="421"/>
    </row>
    <row r="143" spans="1:36" ht="18.75" x14ac:dyDescent="0.25">
      <c r="A143" s="434"/>
      <c r="B143" s="437"/>
      <c r="C143" s="442"/>
      <c r="D143" s="34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8"/>
      <c r="S143" s="8"/>
      <c r="T143" s="8"/>
      <c r="U143" s="110"/>
      <c r="V143" s="114">
        <f t="shared" si="33"/>
        <v>0</v>
      </c>
      <c r="W143" s="14">
        <f t="shared" si="34"/>
        <v>0</v>
      </c>
      <c r="X143" s="14">
        <f t="shared" si="35"/>
        <v>0</v>
      </c>
      <c r="Y143" s="173">
        <f t="shared" si="36"/>
        <v>0</v>
      </c>
      <c r="Z143" s="440"/>
      <c r="AA143" s="415"/>
      <c r="AB143" s="415"/>
      <c r="AC143" s="415"/>
      <c r="AD143" s="415"/>
      <c r="AE143" s="415"/>
      <c r="AF143" s="415"/>
      <c r="AG143" s="415"/>
      <c r="AH143" s="421"/>
      <c r="AI143" s="418"/>
      <c r="AJ143" s="421"/>
    </row>
    <row r="144" spans="1:36" ht="18.75" x14ac:dyDescent="0.25">
      <c r="A144" s="434"/>
      <c r="B144" s="437"/>
      <c r="C144" s="442"/>
      <c r="D144" s="34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10"/>
      <c r="T144" s="10"/>
      <c r="U144" s="113"/>
      <c r="V144" s="114">
        <f t="shared" si="33"/>
        <v>0</v>
      </c>
      <c r="W144" s="14">
        <f t="shared" si="34"/>
        <v>0</v>
      </c>
      <c r="X144" s="14">
        <f t="shared" si="35"/>
        <v>0</v>
      </c>
      <c r="Y144" s="173">
        <f t="shared" si="36"/>
        <v>0</v>
      </c>
      <c r="Z144" s="440"/>
      <c r="AA144" s="415"/>
      <c r="AB144" s="415"/>
      <c r="AC144" s="415"/>
      <c r="AD144" s="415"/>
      <c r="AE144" s="415"/>
      <c r="AF144" s="415"/>
      <c r="AG144" s="415"/>
      <c r="AH144" s="421"/>
      <c r="AI144" s="418"/>
      <c r="AJ144" s="421"/>
    </row>
    <row r="145" spans="1:36" ht="18.75" x14ac:dyDescent="0.25">
      <c r="A145" s="434"/>
      <c r="B145" s="437"/>
      <c r="C145" s="442"/>
      <c r="D145" s="34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8"/>
      <c r="S145" s="8"/>
      <c r="T145" s="8"/>
      <c r="U145" s="110"/>
      <c r="V145" s="114">
        <f t="shared" si="33"/>
        <v>0</v>
      </c>
      <c r="W145" s="14">
        <f t="shared" si="34"/>
        <v>0</v>
      </c>
      <c r="X145" s="14">
        <f t="shared" si="35"/>
        <v>0</v>
      </c>
      <c r="Y145" s="173">
        <f t="shared" si="36"/>
        <v>0</v>
      </c>
      <c r="Z145" s="440"/>
      <c r="AA145" s="415"/>
      <c r="AB145" s="415"/>
      <c r="AC145" s="415"/>
      <c r="AD145" s="415"/>
      <c r="AE145" s="415"/>
      <c r="AF145" s="415"/>
      <c r="AG145" s="415"/>
      <c r="AH145" s="421"/>
      <c r="AI145" s="418"/>
      <c r="AJ145" s="421"/>
    </row>
    <row r="146" spans="1:36" ht="18.75" x14ac:dyDescent="0.25">
      <c r="A146" s="434"/>
      <c r="B146" s="437"/>
      <c r="C146" s="442"/>
      <c r="D146" s="34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"/>
      <c r="S146" s="10"/>
      <c r="T146" s="10"/>
      <c r="U146" s="113"/>
      <c r="V146" s="114">
        <f t="shared" si="33"/>
        <v>0</v>
      </c>
      <c r="W146" s="14">
        <f t="shared" si="34"/>
        <v>0</v>
      </c>
      <c r="X146" s="14">
        <f t="shared" si="35"/>
        <v>0</v>
      </c>
      <c r="Y146" s="173">
        <f t="shared" si="36"/>
        <v>0</v>
      </c>
      <c r="Z146" s="440"/>
      <c r="AA146" s="415"/>
      <c r="AB146" s="415"/>
      <c r="AC146" s="415"/>
      <c r="AD146" s="415"/>
      <c r="AE146" s="415"/>
      <c r="AF146" s="415"/>
      <c r="AG146" s="415"/>
      <c r="AH146" s="421"/>
      <c r="AI146" s="418"/>
      <c r="AJ146" s="421"/>
    </row>
    <row r="147" spans="1:36" ht="18.75" x14ac:dyDescent="0.25">
      <c r="A147" s="434"/>
      <c r="B147" s="437"/>
      <c r="C147" s="442"/>
      <c r="D147" s="34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8"/>
      <c r="S147" s="8"/>
      <c r="T147" s="8"/>
      <c r="U147" s="110"/>
      <c r="V147" s="114">
        <f t="shared" si="33"/>
        <v>0</v>
      </c>
      <c r="W147" s="14">
        <f t="shared" si="34"/>
        <v>0</v>
      </c>
      <c r="X147" s="14">
        <f t="shared" si="35"/>
        <v>0</v>
      </c>
      <c r="Y147" s="173">
        <f t="shared" si="36"/>
        <v>0</v>
      </c>
      <c r="Z147" s="440"/>
      <c r="AA147" s="415"/>
      <c r="AB147" s="415"/>
      <c r="AC147" s="415"/>
      <c r="AD147" s="415"/>
      <c r="AE147" s="415"/>
      <c r="AF147" s="415"/>
      <c r="AG147" s="415"/>
      <c r="AH147" s="421"/>
      <c r="AI147" s="418"/>
      <c r="AJ147" s="421"/>
    </row>
    <row r="148" spans="1:36" ht="18.75" x14ac:dyDescent="0.25">
      <c r="A148" s="434"/>
      <c r="B148" s="437"/>
      <c r="C148" s="442"/>
      <c r="D148" s="34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  <c r="S148" s="10"/>
      <c r="T148" s="10"/>
      <c r="U148" s="113"/>
      <c r="V148" s="114">
        <f t="shared" si="33"/>
        <v>0</v>
      </c>
      <c r="W148" s="14">
        <f t="shared" si="34"/>
        <v>0</v>
      </c>
      <c r="X148" s="14">
        <f t="shared" si="35"/>
        <v>0</v>
      </c>
      <c r="Y148" s="173">
        <f t="shared" si="36"/>
        <v>0</v>
      </c>
      <c r="Z148" s="440"/>
      <c r="AA148" s="415"/>
      <c r="AB148" s="415"/>
      <c r="AC148" s="415"/>
      <c r="AD148" s="415"/>
      <c r="AE148" s="415"/>
      <c r="AF148" s="415"/>
      <c r="AG148" s="415"/>
      <c r="AH148" s="421"/>
      <c r="AI148" s="418"/>
      <c r="AJ148" s="421"/>
    </row>
    <row r="149" spans="1:36" ht="18.75" x14ac:dyDescent="0.25">
      <c r="A149" s="434"/>
      <c r="B149" s="437"/>
      <c r="C149" s="442"/>
      <c r="D149" s="34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8"/>
      <c r="S149" s="8"/>
      <c r="T149" s="8"/>
      <c r="U149" s="110"/>
      <c r="V149" s="114">
        <f t="shared" si="33"/>
        <v>0</v>
      </c>
      <c r="W149" s="14">
        <f t="shared" si="34"/>
        <v>0</v>
      </c>
      <c r="X149" s="14">
        <f t="shared" si="35"/>
        <v>0</v>
      </c>
      <c r="Y149" s="173">
        <f t="shared" si="36"/>
        <v>0</v>
      </c>
      <c r="Z149" s="440"/>
      <c r="AA149" s="415"/>
      <c r="AB149" s="415"/>
      <c r="AC149" s="415"/>
      <c r="AD149" s="415"/>
      <c r="AE149" s="415"/>
      <c r="AF149" s="415"/>
      <c r="AG149" s="415"/>
      <c r="AH149" s="421"/>
      <c r="AI149" s="418"/>
      <c r="AJ149" s="421"/>
    </row>
    <row r="150" spans="1:36" ht="18.75" x14ac:dyDescent="0.25">
      <c r="A150" s="434"/>
      <c r="B150" s="437"/>
      <c r="C150" s="442"/>
      <c r="D150" s="34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"/>
      <c r="S150" s="10"/>
      <c r="T150" s="10"/>
      <c r="U150" s="113"/>
      <c r="V150" s="114">
        <f t="shared" si="33"/>
        <v>0</v>
      </c>
      <c r="W150" s="14">
        <f t="shared" si="34"/>
        <v>0</v>
      </c>
      <c r="X150" s="14">
        <f t="shared" si="35"/>
        <v>0</v>
      </c>
      <c r="Y150" s="173">
        <f t="shared" si="36"/>
        <v>0</v>
      </c>
      <c r="Z150" s="440"/>
      <c r="AA150" s="415"/>
      <c r="AB150" s="415"/>
      <c r="AC150" s="415"/>
      <c r="AD150" s="415"/>
      <c r="AE150" s="415"/>
      <c r="AF150" s="415"/>
      <c r="AG150" s="415"/>
      <c r="AH150" s="421"/>
      <c r="AI150" s="418"/>
      <c r="AJ150" s="421"/>
    </row>
    <row r="151" spans="1:36" ht="19.5" thickBot="1" x14ac:dyDescent="0.3">
      <c r="A151" s="435"/>
      <c r="B151" s="438"/>
      <c r="C151" s="443"/>
      <c r="D151" s="342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/>
      <c r="S151" s="12"/>
      <c r="T151" s="12"/>
      <c r="U151" s="117"/>
      <c r="V151" s="118">
        <f t="shared" si="33"/>
        <v>0</v>
      </c>
      <c r="W151" s="15">
        <f t="shared" si="34"/>
        <v>0</v>
      </c>
      <c r="X151" s="15">
        <f t="shared" si="35"/>
        <v>0</v>
      </c>
      <c r="Y151" s="174">
        <f t="shared" si="36"/>
        <v>0</v>
      </c>
      <c r="Z151" s="441"/>
      <c r="AA151" s="416"/>
      <c r="AB151" s="416"/>
      <c r="AC151" s="416"/>
      <c r="AD151" s="416"/>
      <c r="AE151" s="416"/>
      <c r="AF151" s="416"/>
      <c r="AG151" s="416"/>
      <c r="AH151" s="422"/>
      <c r="AI151" s="419"/>
      <c r="AJ151" s="422"/>
    </row>
    <row r="152" spans="1:36" ht="18.75" x14ac:dyDescent="0.25">
      <c r="A152" s="433">
        <v>8</v>
      </c>
      <c r="B152" s="436" t="s">
        <v>49</v>
      </c>
      <c r="C152" s="423" t="s">
        <v>21</v>
      </c>
      <c r="D152" s="338">
        <f>250*0.9</f>
        <v>225</v>
      </c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5"/>
      <c r="S152" s="5"/>
      <c r="T152" s="5"/>
      <c r="U152" s="106"/>
      <c r="V152" s="107">
        <f t="shared" si="33"/>
        <v>0</v>
      </c>
      <c r="W152" s="16">
        <f t="shared" si="34"/>
        <v>0</v>
      </c>
      <c r="X152" s="16">
        <f t="shared" si="35"/>
        <v>0</v>
      </c>
      <c r="Y152" s="175">
        <f t="shared" si="36"/>
        <v>0</v>
      </c>
      <c r="Z152" s="439">
        <f t="shared" ref="Z152:AC152" si="37">SUM(V152:V171)</f>
        <v>13.666666666666666</v>
      </c>
      <c r="AA152" s="414">
        <f t="shared" si="37"/>
        <v>18.533333333333335</v>
      </c>
      <c r="AB152" s="414">
        <f t="shared" si="37"/>
        <v>0</v>
      </c>
      <c r="AC152" s="414">
        <f t="shared" si="37"/>
        <v>0</v>
      </c>
      <c r="AD152" s="414">
        <f t="shared" ref="AD152" si="38">Z152*0.38*0.9*SQRT(3)</f>
        <v>8.0956054745769332</v>
      </c>
      <c r="AE152" s="414">
        <f t="shared" si="26"/>
        <v>10.978430838694573</v>
      </c>
      <c r="AF152" s="414">
        <f t="shared" si="26"/>
        <v>0</v>
      </c>
      <c r="AG152" s="414">
        <f t="shared" si="26"/>
        <v>0</v>
      </c>
      <c r="AH152" s="420">
        <f>MAX(Z152:AC171)</f>
        <v>18.533333333333335</v>
      </c>
      <c r="AI152" s="417">
        <f t="shared" ref="AI152" si="39">AH152*0.38*0.9*SQRT(3)</f>
        <v>10.978430838694573</v>
      </c>
      <c r="AJ152" s="420">
        <f t="shared" ref="AJ152" si="40">D152-AI152</f>
        <v>214.02156916130542</v>
      </c>
    </row>
    <row r="153" spans="1:36" ht="18.75" x14ac:dyDescent="0.25">
      <c r="A153" s="434"/>
      <c r="B153" s="437"/>
      <c r="C153" s="442"/>
      <c r="D153" s="341"/>
      <c r="E153" s="7" t="s">
        <v>851</v>
      </c>
      <c r="F153" s="7">
        <v>3.1</v>
      </c>
      <c r="G153" s="7">
        <v>7.4</v>
      </c>
      <c r="H153" s="7">
        <v>30.5</v>
      </c>
      <c r="I153" s="7">
        <v>10.5</v>
      </c>
      <c r="J153" s="7">
        <v>8.9</v>
      </c>
      <c r="K153" s="7">
        <v>36.200000000000003</v>
      </c>
      <c r="L153" s="7"/>
      <c r="M153" s="7"/>
      <c r="N153" s="7"/>
      <c r="O153" s="7"/>
      <c r="P153" s="7"/>
      <c r="Q153" s="7"/>
      <c r="R153" s="8">
        <v>236</v>
      </c>
      <c r="S153" s="8">
        <v>236</v>
      </c>
      <c r="T153" s="8">
        <v>236</v>
      </c>
      <c r="U153" s="110">
        <v>236</v>
      </c>
      <c r="V153" s="114">
        <f t="shared" si="33"/>
        <v>13.666666666666666</v>
      </c>
      <c r="W153" s="14">
        <f t="shared" si="34"/>
        <v>18.533333333333335</v>
      </c>
      <c r="X153" s="14">
        <f t="shared" si="35"/>
        <v>0</v>
      </c>
      <c r="Y153" s="173">
        <f t="shared" si="36"/>
        <v>0</v>
      </c>
      <c r="Z153" s="440"/>
      <c r="AA153" s="415"/>
      <c r="AB153" s="415"/>
      <c r="AC153" s="415"/>
      <c r="AD153" s="415"/>
      <c r="AE153" s="415"/>
      <c r="AF153" s="415"/>
      <c r="AG153" s="415"/>
      <c r="AH153" s="421"/>
      <c r="AI153" s="418"/>
      <c r="AJ153" s="421"/>
    </row>
    <row r="154" spans="1:36" ht="18.75" x14ac:dyDescent="0.25">
      <c r="A154" s="434"/>
      <c r="B154" s="437"/>
      <c r="C154" s="442"/>
      <c r="D154" s="34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/>
      <c r="S154" s="10"/>
      <c r="T154" s="10"/>
      <c r="U154" s="113"/>
      <c r="V154" s="114">
        <f t="shared" si="33"/>
        <v>0</v>
      </c>
      <c r="W154" s="14">
        <f t="shared" si="34"/>
        <v>0</v>
      </c>
      <c r="X154" s="14">
        <f t="shared" si="35"/>
        <v>0</v>
      </c>
      <c r="Y154" s="173">
        <f t="shared" si="36"/>
        <v>0</v>
      </c>
      <c r="Z154" s="440"/>
      <c r="AA154" s="415"/>
      <c r="AB154" s="415"/>
      <c r="AC154" s="415"/>
      <c r="AD154" s="415"/>
      <c r="AE154" s="415"/>
      <c r="AF154" s="415"/>
      <c r="AG154" s="415"/>
      <c r="AH154" s="421"/>
      <c r="AI154" s="418"/>
      <c r="AJ154" s="421"/>
    </row>
    <row r="155" spans="1:36" ht="18.75" x14ac:dyDescent="0.25">
      <c r="A155" s="434"/>
      <c r="B155" s="437"/>
      <c r="C155" s="442"/>
      <c r="D155" s="341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8"/>
      <c r="S155" s="8"/>
      <c r="T155" s="8"/>
      <c r="U155" s="110"/>
      <c r="V155" s="114">
        <f t="shared" si="33"/>
        <v>0</v>
      </c>
      <c r="W155" s="14">
        <f t="shared" si="34"/>
        <v>0</v>
      </c>
      <c r="X155" s="14">
        <f t="shared" si="35"/>
        <v>0</v>
      </c>
      <c r="Y155" s="173">
        <f t="shared" si="36"/>
        <v>0</v>
      </c>
      <c r="Z155" s="440"/>
      <c r="AA155" s="415"/>
      <c r="AB155" s="415"/>
      <c r="AC155" s="415"/>
      <c r="AD155" s="415"/>
      <c r="AE155" s="415"/>
      <c r="AF155" s="415"/>
      <c r="AG155" s="415"/>
      <c r="AH155" s="421"/>
      <c r="AI155" s="418"/>
      <c r="AJ155" s="421"/>
    </row>
    <row r="156" spans="1:36" ht="18.75" x14ac:dyDescent="0.25">
      <c r="A156" s="434"/>
      <c r="B156" s="437"/>
      <c r="C156" s="442"/>
      <c r="D156" s="34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  <c r="S156" s="10"/>
      <c r="T156" s="10"/>
      <c r="U156" s="113"/>
      <c r="V156" s="114">
        <f t="shared" si="33"/>
        <v>0</v>
      </c>
      <c r="W156" s="14">
        <f t="shared" si="34"/>
        <v>0</v>
      </c>
      <c r="X156" s="14">
        <f t="shared" si="35"/>
        <v>0</v>
      </c>
      <c r="Y156" s="173">
        <f t="shared" si="36"/>
        <v>0</v>
      </c>
      <c r="Z156" s="440"/>
      <c r="AA156" s="415"/>
      <c r="AB156" s="415"/>
      <c r="AC156" s="415"/>
      <c r="AD156" s="415"/>
      <c r="AE156" s="415"/>
      <c r="AF156" s="415"/>
      <c r="AG156" s="415"/>
      <c r="AH156" s="421"/>
      <c r="AI156" s="418"/>
      <c r="AJ156" s="421"/>
    </row>
    <row r="157" spans="1:36" ht="18.75" x14ac:dyDescent="0.25">
      <c r="A157" s="434"/>
      <c r="B157" s="437"/>
      <c r="C157" s="442"/>
      <c r="D157" s="34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8"/>
      <c r="S157" s="8"/>
      <c r="T157" s="8"/>
      <c r="U157" s="110"/>
      <c r="V157" s="114">
        <f t="shared" si="33"/>
        <v>0</v>
      </c>
      <c r="W157" s="14">
        <f t="shared" si="34"/>
        <v>0</v>
      </c>
      <c r="X157" s="14">
        <f t="shared" si="35"/>
        <v>0</v>
      </c>
      <c r="Y157" s="173">
        <f t="shared" si="36"/>
        <v>0</v>
      </c>
      <c r="Z157" s="440"/>
      <c r="AA157" s="415"/>
      <c r="AB157" s="415"/>
      <c r="AC157" s="415"/>
      <c r="AD157" s="415"/>
      <c r="AE157" s="415"/>
      <c r="AF157" s="415"/>
      <c r="AG157" s="415"/>
      <c r="AH157" s="421"/>
      <c r="AI157" s="418"/>
      <c r="AJ157" s="421"/>
    </row>
    <row r="158" spans="1:36" ht="18.75" x14ac:dyDescent="0.25">
      <c r="A158" s="434"/>
      <c r="B158" s="437"/>
      <c r="C158" s="442"/>
      <c r="D158" s="34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  <c r="S158" s="10"/>
      <c r="T158" s="10"/>
      <c r="U158" s="113"/>
      <c r="V158" s="114">
        <f t="shared" si="33"/>
        <v>0</v>
      </c>
      <c r="W158" s="14">
        <f t="shared" si="34"/>
        <v>0</v>
      </c>
      <c r="X158" s="14">
        <f t="shared" si="35"/>
        <v>0</v>
      </c>
      <c r="Y158" s="173">
        <f t="shared" si="36"/>
        <v>0</v>
      </c>
      <c r="Z158" s="440"/>
      <c r="AA158" s="415"/>
      <c r="AB158" s="415"/>
      <c r="AC158" s="415"/>
      <c r="AD158" s="415"/>
      <c r="AE158" s="415"/>
      <c r="AF158" s="415"/>
      <c r="AG158" s="415"/>
      <c r="AH158" s="421"/>
      <c r="AI158" s="418"/>
      <c r="AJ158" s="421"/>
    </row>
    <row r="159" spans="1:36" ht="18.75" x14ac:dyDescent="0.25">
      <c r="A159" s="434"/>
      <c r="B159" s="437"/>
      <c r="C159" s="442"/>
      <c r="D159" s="34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8"/>
      <c r="S159" s="8"/>
      <c r="T159" s="8"/>
      <c r="U159" s="110"/>
      <c r="V159" s="114">
        <f t="shared" si="33"/>
        <v>0</v>
      </c>
      <c r="W159" s="14">
        <f t="shared" si="34"/>
        <v>0</v>
      </c>
      <c r="X159" s="14">
        <f t="shared" si="35"/>
        <v>0</v>
      </c>
      <c r="Y159" s="173">
        <f t="shared" si="36"/>
        <v>0</v>
      </c>
      <c r="Z159" s="440"/>
      <c r="AA159" s="415"/>
      <c r="AB159" s="415"/>
      <c r="AC159" s="415"/>
      <c r="AD159" s="415"/>
      <c r="AE159" s="415"/>
      <c r="AF159" s="415"/>
      <c r="AG159" s="415"/>
      <c r="AH159" s="421"/>
      <c r="AI159" s="418"/>
      <c r="AJ159" s="421"/>
    </row>
    <row r="160" spans="1:36" ht="18.75" x14ac:dyDescent="0.25">
      <c r="A160" s="434"/>
      <c r="B160" s="437"/>
      <c r="C160" s="442"/>
      <c r="D160" s="34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/>
      <c r="S160" s="10"/>
      <c r="T160" s="10"/>
      <c r="U160" s="113"/>
      <c r="V160" s="114">
        <f t="shared" si="33"/>
        <v>0</v>
      </c>
      <c r="W160" s="14">
        <f t="shared" si="34"/>
        <v>0</v>
      </c>
      <c r="X160" s="14">
        <f t="shared" si="35"/>
        <v>0</v>
      </c>
      <c r="Y160" s="173">
        <f t="shared" si="36"/>
        <v>0</v>
      </c>
      <c r="Z160" s="440"/>
      <c r="AA160" s="415"/>
      <c r="AB160" s="415"/>
      <c r="AC160" s="415"/>
      <c r="AD160" s="415"/>
      <c r="AE160" s="415"/>
      <c r="AF160" s="415"/>
      <c r="AG160" s="415"/>
      <c r="AH160" s="421"/>
      <c r="AI160" s="418"/>
      <c r="AJ160" s="421"/>
    </row>
    <row r="161" spans="1:36" ht="18.75" x14ac:dyDescent="0.25">
      <c r="A161" s="434"/>
      <c r="B161" s="437"/>
      <c r="C161" s="442"/>
      <c r="D161" s="34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8"/>
      <c r="S161" s="8"/>
      <c r="T161" s="8"/>
      <c r="U161" s="110"/>
      <c r="V161" s="114">
        <f t="shared" si="33"/>
        <v>0</v>
      </c>
      <c r="W161" s="14">
        <f t="shared" si="34"/>
        <v>0</v>
      </c>
      <c r="X161" s="14">
        <f t="shared" si="35"/>
        <v>0</v>
      </c>
      <c r="Y161" s="173">
        <f t="shared" si="36"/>
        <v>0</v>
      </c>
      <c r="Z161" s="440"/>
      <c r="AA161" s="415"/>
      <c r="AB161" s="415"/>
      <c r="AC161" s="415"/>
      <c r="AD161" s="415"/>
      <c r="AE161" s="415"/>
      <c r="AF161" s="415"/>
      <c r="AG161" s="415"/>
      <c r="AH161" s="421"/>
      <c r="AI161" s="418"/>
      <c r="AJ161" s="421"/>
    </row>
    <row r="162" spans="1:36" ht="18.75" x14ac:dyDescent="0.25">
      <c r="A162" s="434"/>
      <c r="B162" s="437"/>
      <c r="C162" s="442"/>
      <c r="D162" s="34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"/>
      <c r="S162" s="10"/>
      <c r="T162" s="10"/>
      <c r="U162" s="113"/>
      <c r="V162" s="114">
        <f t="shared" si="33"/>
        <v>0</v>
      </c>
      <c r="W162" s="14">
        <f t="shared" si="34"/>
        <v>0</v>
      </c>
      <c r="X162" s="14">
        <f t="shared" si="35"/>
        <v>0</v>
      </c>
      <c r="Y162" s="173">
        <f t="shared" si="36"/>
        <v>0</v>
      </c>
      <c r="Z162" s="440"/>
      <c r="AA162" s="415"/>
      <c r="AB162" s="415"/>
      <c r="AC162" s="415"/>
      <c r="AD162" s="415"/>
      <c r="AE162" s="415"/>
      <c r="AF162" s="415"/>
      <c r="AG162" s="415"/>
      <c r="AH162" s="421"/>
      <c r="AI162" s="418"/>
      <c r="AJ162" s="421"/>
    </row>
    <row r="163" spans="1:36" ht="18.75" x14ac:dyDescent="0.25">
      <c r="A163" s="434"/>
      <c r="B163" s="437"/>
      <c r="C163" s="442"/>
      <c r="D163" s="34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8"/>
      <c r="S163" s="8"/>
      <c r="T163" s="8"/>
      <c r="U163" s="110"/>
      <c r="V163" s="114">
        <f t="shared" si="33"/>
        <v>0</v>
      </c>
      <c r="W163" s="14">
        <f t="shared" si="34"/>
        <v>0</v>
      </c>
      <c r="X163" s="14">
        <f t="shared" si="35"/>
        <v>0</v>
      </c>
      <c r="Y163" s="173">
        <f t="shared" si="36"/>
        <v>0</v>
      </c>
      <c r="Z163" s="440"/>
      <c r="AA163" s="415"/>
      <c r="AB163" s="415"/>
      <c r="AC163" s="415"/>
      <c r="AD163" s="415"/>
      <c r="AE163" s="415"/>
      <c r="AF163" s="415"/>
      <c r="AG163" s="415"/>
      <c r="AH163" s="421"/>
      <c r="AI163" s="418"/>
      <c r="AJ163" s="421"/>
    </row>
    <row r="164" spans="1:36" ht="18.75" x14ac:dyDescent="0.25">
      <c r="A164" s="434"/>
      <c r="B164" s="437"/>
      <c r="C164" s="442"/>
      <c r="D164" s="34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10"/>
      <c r="T164" s="10"/>
      <c r="U164" s="113"/>
      <c r="V164" s="114">
        <f t="shared" si="33"/>
        <v>0</v>
      </c>
      <c r="W164" s="14">
        <f t="shared" si="34"/>
        <v>0</v>
      </c>
      <c r="X164" s="14">
        <f t="shared" si="35"/>
        <v>0</v>
      </c>
      <c r="Y164" s="173">
        <f t="shared" si="36"/>
        <v>0</v>
      </c>
      <c r="Z164" s="440"/>
      <c r="AA164" s="415"/>
      <c r="AB164" s="415"/>
      <c r="AC164" s="415"/>
      <c r="AD164" s="415"/>
      <c r="AE164" s="415"/>
      <c r="AF164" s="415"/>
      <c r="AG164" s="415"/>
      <c r="AH164" s="421"/>
      <c r="AI164" s="418"/>
      <c r="AJ164" s="421"/>
    </row>
    <row r="165" spans="1:36" ht="18.75" x14ac:dyDescent="0.25">
      <c r="A165" s="434"/>
      <c r="B165" s="437"/>
      <c r="C165" s="442"/>
      <c r="D165" s="34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8"/>
      <c r="S165" s="8"/>
      <c r="T165" s="8"/>
      <c r="U165" s="110"/>
      <c r="V165" s="114">
        <f t="shared" si="33"/>
        <v>0</v>
      </c>
      <c r="W165" s="14">
        <f t="shared" si="34"/>
        <v>0</v>
      </c>
      <c r="X165" s="14">
        <f t="shared" si="35"/>
        <v>0</v>
      </c>
      <c r="Y165" s="173">
        <f t="shared" si="36"/>
        <v>0</v>
      </c>
      <c r="Z165" s="440"/>
      <c r="AA165" s="415"/>
      <c r="AB165" s="415"/>
      <c r="AC165" s="415"/>
      <c r="AD165" s="415"/>
      <c r="AE165" s="415"/>
      <c r="AF165" s="415"/>
      <c r="AG165" s="415"/>
      <c r="AH165" s="421"/>
      <c r="AI165" s="418"/>
      <c r="AJ165" s="421"/>
    </row>
    <row r="166" spans="1:36" ht="18.75" x14ac:dyDescent="0.25">
      <c r="A166" s="434"/>
      <c r="B166" s="437"/>
      <c r="C166" s="442"/>
      <c r="D166" s="34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/>
      <c r="S166" s="10"/>
      <c r="T166" s="10"/>
      <c r="U166" s="113"/>
      <c r="V166" s="114">
        <f t="shared" si="33"/>
        <v>0</v>
      </c>
      <c r="W166" s="14">
        <f t="shared" si="34"/>
        <v>0</v>
      </c>
      <c r="X166" s="14">
        <f t="shared" si="35"/>
        <v>0</v>
      </c>
      <c r="Y166" s="173">
        <f t="shared" si="36"/>
        <v>0</v>
      </c>
      <c r="Z166" s="440"/>
      <c r="AA166" s="415"/>
      <c r="AB166" s="415"/>
      <c r="AC166" s="415"/>
      <c r="AD166" s="415"/>
      <c r="AE166" s="415"/>
      <c r="AF166" s="415"/>
      <c r="AG166" s="415"/>
      <c r="AH166" s="421"/>
      <c r="AI166" s="418"/>
      <c r="AJ166" s="421"/>
    </row>
    <row r="167" spans="1:36" ht="18.75" x14ac:dyDescent="0.25">
      <c r="A167" s="434"/>
      <c r="B167" s="437"/>
      <c r="C167" s="442"/>
      <c r="D167" s="34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8"/>
      <c r="S167" s="8"/>
      <c r="T167" s="8"/>
      <c r="U167" s="110"/>
      <c r="V167" s="114">
        <f t="shared" si="33"/>
        <v>0</v>
      </c>
      <c r="W167" s="14">
        <f t="shared" si="34"/>
        <v>0</v>
      </c>
      <c r="X167" s="14">
        <f t="shared" si="35"/>
        <v>0</v>
      </c>
      <c r="Y167" s="173">
        <f t="shared" si="36"/>
        <v>0</v>
      </c>
      <c r="Z167" s="440"/>
      <c r="AA167" s="415"/>
      <c r="AB167" s="415"/>
      <c r="AC167" s="415"/>
      <c r="AD167" s="415"/>
      <c r="AE167" s="415"/>
      <c r="AF167" s="415"/>
      <c r="AG167" s="415"/>
      <c r="AH167" s="421"/>
      <c r="AI167" s="418"/>
      <c r="AJ167" s="421"/>
    </row>
    <row r="168" spans="1:36" ht="18.75" x14ac:dyDescent="0.25">
      <c r="A168" s="434"/>
      <c r="B168" s="437"/>
      <c r="C168" s="442"/>
      <c r="D168" s="34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  <c r="S168" s="10"/>
      <c r="T168" s="10"/>
      <c r="U168" s="113"/>
      <c r="V168" s="114">
        <f t="shared" si="33"/>
        <v>0</v>
      </c>
      <c r="W168" s="14">
        <f t="shared" si="34"/>
        <v>0</v>
      </c>
      <c r="X168" s="14">
        <f t="shared" si="35"/>
        <v>0</v>
      </c>
      <c r="Y168" s="173">
        <f t="shared" si="36"/>
        <v>0</v>
      </c>
      <c r="Z168" s="440"/>
      <c r="AA168" s="415"/>
      <c r="AB168" s="415"/>
      <c r="AC168" s="415"/>
      <c r="AD168" s="415"/>
      <c r="AE168" s="415"/>
      <c r="AF168" s="415"/>
      <c r="AG168" s="415"/>
      <c r="AH168" s="421"/>
      <c r="AI168" s="418"/>
      <c r="AJ168" s="421"/>
    </row>
    <row r="169" spans="1:36" ht="18.75" x14ac:dyDescent="0.25">
      <c r="A169" s="434"/>
      <c r="B169" s="437"/>
      <c r="C169" s="442"/>
      <c r="D169" s="34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8"/>
      <c r="S169" s="8"/>
      <c r="T169" s="8"/>
      <c r="U169" s="110"/>
      <c r="V169" s="114">
        <f t="shared" si="33"/>
        <v>0</v>
      </c>
      <c r="W169" s="14">
        <f t="shared" si="34"/>
        <v>0</v>
      </c>
      <c r="X169" s="14">
        <f t="shared" si="35"/>
        <v>0</v>
      </c>
      <c r="Y169" s="173">
        <f t="shared" si="36"/>
        <v>0</v>
      </c>
      <c r="Z169" s="440"/>
      <c r="AA169" s="415"/>
      <c r="AB169" s="415"/>
      <c r="AC169" s="415"/>
      <c r="AD169" s="415"/>
      <c r="AE169" s="415"/>
      <c r="AF169" s="415"/>
      <c r="AG169" s="415"/>
      <c r="AH169" s="421"/>
      <c r="AI169" s="418"/>
      <c r="AJ169" s="421"/>
    </row>
    <row r="170" spans="1:36" ht="18.75" x14ac:dyDescent="0.25">
      <c r="A170" s="434"/>
      <c r="B170" s="437"/>
      <c r="C170" s="442"/>
      <c r="D170" s="34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"/>
      <c r="S170" s="10"/>
      <c r="T170" s="10"/>
      <c r="U170" s="113"/>
      <c r="V170" s="114">
        <f t="shared" si="33"/>
        <v>0</v>
      </c>
      <c r="W170" s="14">
        <f t="shared" si="34"/>
        <v>0</v>
      </c>
      <c r="X170" s="14">
        <f t="shared" si="35"/>
        <v>0</v>
      </c>
      <c r="Y170" s="173">
        <f t="shared" si="36"/>
        <v>0</v>
      </c>
      <c r="Z170" s="440"/>
      <c r="AA170" s="415"/>
      <c r="AB170" s="415"/>
      <c r="AC170" s="415"/>
      <c r="AD170" s="415"/>
      <c r="AE170" s="415"/>
      <c r="AF170" s="415"/>
      <c r="AG170" s="415"/>
      <c r="AH170" s="421"/>
      <c r="AI170" s="418"/>
      <c r="AJ170" s="421"/>
    </row>
    <row r="171" spans="1:36" ht="19.5" thickBot="1" x14ac:dyDescent="0.3">
      <c r="A171" s="435"/>
      <c r="B171" s="438"/>
      <c r="C171" s="443"/>
      <c r="D171" s="342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2"/>
      <c r="S171" s="12"/>
      <c r="T171" s="12"/>
      <c r="U171" s="117"/>
      <c r="V171" s="118">
        <f t="shared" si="33"/>
        <v>0</v>
      </c>
      <c r="W171" s="15">
        <f t="shared" si="34"/>
        <v>0</v>
      </c>
      <c r="X171" s="15">
        <f t="shared" si="35"/>
        <v>0</v>
      </c>
      <c r="Y171" s="174">
        <f t="shared" si="36"/>
        <v>0</v>
      </c>
      <c r="Z171" s="441"/>
      <c r="AA171" s="416"/>
      <c r="AB171" s="416"/>
      <c r="AC171" s="416"/>
      <c r="AD171" s="416"/>
      <c r="AE171" s="416"/>
      <c r="AF171" s="416"/>
      <c r="AG171" s="416"/>
      <c r="AH171" s="422"/>
      <c r="AI171" s="419"/>
      <c r="AJ171" s="422"/>
    </row>
    <row r="172" spans="1:36" ht="18.75" x14ac:dyDescent="0.25">
      <c r="A172" s="433">
        <v>9</v>
      </c>
      <c r="B172" s="436" t="s">
        <v>126</v>
      </c>
      <c r="C172" s="423" t="s">
        <v>87</v>
      </c>
      <c r="D172" s="338">
        <f>400*0.9</f>
        <v>360</v>
      </c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5"/>
      <c r="S172" s="5"/>
      <c r="T172" s="5"/>
      <c r="U172" s="106"/>
      <c r="V172" s="107">
        <f t="shared" si="33"/>
        <v>0</v>
      </c>
      <c r="W172" s="16">
        <f t="shared" si="34"/>
        <v>0</v>
      </c>
      <c r="X172" s="16">
        <f t="shared" si="35"/>
        <v>0</v>
      </c>
      <c r="Y172" s="175">
        <f t="shared" si="36"/>
        <v>0</v>
      </c>
      <c r="Z172" s="439">
        <f t="shared" ref="Z172:AC172" si="41">SUM(V172:V191)</f>
        <v>114.00000000000001</v>
      </c>
      <c r="AA172" s="414">
        <f t="shared" si="41"/>
        <v>85.733333333333348</v>
      </c>
      <c r="AB172" s="414">
        <f t="shared" si="41"/>
        <v>0</v>
      </c>
      <c r="AC172" s="414">
        <f t="shared" si="41"/>
        <v>0</v>
      </c>
      <c r="AD172" s="414">
        <f t="shared" ref="AD172" si="42">Z172*0.38*0.9*SQRT(3)</f>
        <v>67.529196885495395</v>
      </c>
      <c r="AE172" s="414">
        <f t="shared" si="26"/>
        <v>50.785115318565545</v>
      </c>
      <c r="AF172" s="414">
        <f t="shared" si="26"/>
        <v>0</v>
      </c>
      <c r="AG172" s="414">
        <f t="shared" si="26"/>
        <v>0</v>
      </c>
      <c r="AH172" s="420">
        <f>MAX(Z172:AC191)</f>
        <v>114.00000000000001</v>
      </c>
      <c r="AI172" s="417">
        <f t="shared" ref="AI172" si="43">AH172*0.38*0.9*SQRT(3)</f>
        <v>67.529196885495395</v>
      </c>
      <c r="AJ172" s="420">
        <f t="shared" ref="AJ172" si="44">D172-AI172</f>
        <v>292.47080311450463</v>
      </c>
    </row>
    <row r="173" spans="1:36" ht="18.75" x14ac:dyDescent="0.25">
      <c r="A173" s="434"/>
      <c r="B173" s="437"/>
      <c r="C173" s="442"/>
      <c r="D173" s="341"/>
      <c r="E173" s="7" t="s">
        <v>578</v>
      </c>
      <c r="F173" s="7">
        <v>44.1</v>
      </c>
      <c r="G173" s="7">
        <v>41.6</v>
      </c>
      <c r="H173" s="7">
        <v>37.1</v>
      </c>
      <c r="I173" s="7">
        <v>33.799999999999997</v>
      </c>
      <c r="J173" s="7">
        <v>21.5</v>
      </c>
      <c r="K173" s="7">
        <v>26.3</v>
      </c>
      <c r="L173" s="7"/>
      <c r="M173" s="7"/>
      <c r="N173" s="7"/>
      <c r="O173" s="7"/>
      <c r="P173" s="7"/>
      <c r="Q173" s="7"/>
      <c r="R173" s="8">
        <v>232</v>
      </c>
      <c r="S173" s="8">
        <v>233</v>
      </c>
      <c r="T173" s="8">
        <v>233</v>
      </c>
      <c r="U173" s="110">
        <v>233</v>
      </c>
      <c r="V173" s="114">
        <f t="shared" si="33"/>
        <v>40.933333333333337</v>
      </c>
      <c r="W173" s="14">
        <f t="shared" si="34"/>
        <v>27.2</v>
      </c>
      <c r="X173" s="14">
        <f t="shared" si="35"/>
        <v>0</v>
      </c>
      <c r="Y173" s="173">
        <f t="shared" si="36"/>
        <v>0</v>
      </c>
      <c r="Z173" s="440"/>
      <c r="AA173" s="415"/>
      <c r="AB173" s="415"/>
      <c r="AC173" s="415"/>
      <c r="AD173" s="415"/>
      <c r="AE173" s="415"/>
      <c r="AF173" s="415"/>
      <c r="AG173" s="415"/>
      <c r="AH173" s="421"/>
      <c r="AI173" s="418"/>
      <c r="AJ173" s="421"/>
    </row>
    <row r="174" spans="1:36" ht="18.75" x14ac:dyDescent="0.25">
      <c r="A174" s="434"/>
      <c r="B174" s="437"/>
      <c r="C174" s="442"/>
      <c r="D174" s="34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"/>
      <c r="S174" s="10"/>
      <c r="T174" s="10"/>
      <c r="U174" s="113"/>
      <c r="V174" s="114">
        <f t="shared" si="33"/>
        <v>0</v>
      </c>
      <c r="W174" s="14">
        <f t="shared" si="34"/>
        <v>0</v>
      </c>
      <c r="X174" s="14">
        <f t="shared" si="35"/>
        <v>0</v>
      </c>
      <c r="Y174" s="173">
        <f t="shared" si="36"/>
        <v>0</v>
      </c>
      <c r="Z174" s="440"/>
      <c r="AA174" s="415"/>
      <c r="AB174" s="415"/>
      <c r="AC174" s="415"/>
      <c r="AD174" s="415"/>
      <c r="AE174" s="415"/>
      <c r="AF174" s="415"/>
      <c r="AG174" s="415"/>
      <c r="AH174" s="421"/>
      <c r="AI174" s="418"/>
      <c r="AJ174" s="421"/>
    </row>
    <row r="175" spans="1:36" ht="18.75" x14ac:dyDescent="0.25">
      <c r="A175" s="434"/>
      <c r="B175" s="437"/>
      <c r="C175" s="442"/>
      <c r="D175" s="341"/>
      <c r="E175" s="7" t="s">
        <v>852</v>
      </c>
      <c r="F175" s="7">
        <v>34.700000000000003</v>
      </c>
      <c r="G175" s="7">
        <v>91.4</v>
      </c>
      <c r="H175" s="7">
        <v>41.4</v>
      </c>
      <c r="I175" s="6">
        <v>33.700000000000003</v>
      </c>
      <c r="J175" s="6">
        <v>71.2</v>
      </c>
      <c r="K175" s="6">
        <v>38.700000000000003</v>
      </c>
      <c r="L175" s="6"/>
      <c r="M175" s="6"/>
      <c r="N175" s="6"/>
      <c r="O175" s="6"/>
      <c r="P175" s="6"/>
      <c r="Q175" s="6"/>
      <c r="R175" s="8">
        <v>232</v>
      </c>
      <c r="S175" s="8">
        <v>233</v>
      </c>
      <c r="T175" s="8">
        <v>233</v>
      </c>
      <c r="U175" s="110">
        <v>233</v>
      </c>
      <c r="V175" s="114">
        <f t="shared" si="33"/>
        <v>55.833333333333336</v>
      </c>
      <c r="W175" s="14">
        <f t="shared" si="34"/>
        <v>47.866666666666674</v>
      </c>
      <c r="X175" s="14">
        <f t="shared" si="35"/>
        <v>0</v>
      </c>
      <c r="Y175" s="173">
        <f t="shared" si="36"/>
        <v>0</v>
      </c>
      <c r="Z175" s="440"/>
      <c r="AA175" s="415"/>
      <c r="AB175" s="415"/>
      <c r="AC175" s="415"/>
      <c r="AD175" s="415"/>
      <c r="AE175" s="415"/>
      <c r="AF175" s="415"/>
      <c r="AG175" s="415"/>
      <c r="AH175" s="421"/>
      <c r="AI175" s="418"/>
      <c r="AJ175" s="421"/>
    </row>
    <row r="176" spans="1:36" ht="18.75" x14ac:dyDescent="0.25">
      <c r="A176" s="434"/>
      <c r="B176" s="437"/>
      <c r="C176" s="442"/>
      <c r="D176" s="34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"/>
      <c r="S176" s="10"/>
      <c r="T176" s="10"/>
      <c r="U176" s="113"/>
      <c r="V176" s="114">
        <f t="shared" si="33"/>
        <v>0</v>
      </c>
      <c r="W176" s="14">
        <f t="shared" si="34"/>
        <v>0</v>
      </c>
      <c r="X176" s="14">
        <f t="shared" si="35"/>
        <v>0</v>
      </c>
      <c r="Y176" s="173">
        <f t="shared" si="36"/>
        <v>0</v>
      </c>
      <c r="Z176" s="440"/>
      <c r="AA176" s="415"/>
      <c r="AB176" s="415"/>
      <c r="AC176" s="415"/>
      <c r="AD176" s="415"/>
      <c r="AE176" s="415"/>
      <c r="AF176" s="415"/>
      <c r="AG176" s="415"/>
      <c r="AH176" s="421"/>
      <c r="AI176" s="418"/>
      <c r="AJ176" s="421"/>
    </row>
    <row r="177" spans="1:36" ht="18.75" x14ac:dyDescent="0.25">
      <c r="A177" s="434"/>
      <c r="B177" s="437"/>
      <c r="C177" s="442"/>
      <c r="D177" s="341"/>
      <c r="E177" s="7" t="s">
        <v>853</v>
      </c>
      <c r="F177" s="7">
        <v>3.4</v>
      </c>
      <c r="G177" s="7">
        <v>33.6</v>
      </c>
      <c r="H177" s="6">
        <v>14.7</v>
      </c>
      <c r="I177" s="6">
        <v>2.7</v>
      </c>
      <c r="J177" s="6">
        <v>20.399999999999999</v>
      </c>
      <c r="K177" s="6">
        <v>8.9</v>
      </c>
      <c r="L177" s="6"/>
      <c r="M177" s="6"/>
      <c r="N177" s="6"/>
      <c r="O177" s="6"/>
      <c r="P177" s="6"/>
      <c r="Q177" s="6"/>
      <c r="R177" s="8">
        <v>232</v>
      </c>
      <c r="S177" s="8">
        <v>233</v>
      </c>
      <c r="T177" s="8">
        <v>233</v>
      </c>
      <c r="U177" s="110">
        <v>233</v>
      </c>
      <c r="V177" s="114">
        <f t="shared" si="33"/>
        <v>17.233333333333334</v>
      </c>
      <c r="W177" s="14">
        <f t="shared" si="34"/>
        <v>10.666666666666666</v>
      </c>
      <c r="X177" s="14">
        <f t="shared" si="35"/>
        <v>0</v>
      </c>
      <c r="Y177" s="173">
        <f t="shared" si="36"/>
        <v>0</v>
      </c>
      <c r="Z177" s="440"/>
      <c r="AA177" s="415"/>
      <c r="AB177" s="415"/>
      <c r="AC177" s="415"/>
      <c r="AD177" s="415"/>
      <c r="AE177" s="415"/>
      <c r="AF177" s="415"/>
      <c r="AG177" s="415"/>
      <c r="AH177" s="421"/>
      <c r="AI177" s="418"/>
      <c r="AJ177" s="421"/>
    </row>
    <row r="178" spans="1:36" ht="18.75" x14ac:dyDescent="0.25">
      <c r="A178" s="434"/>
      <c r="B178" s="437"/>
      <c r="C178" s="442"/>
      <c r="D178" s="34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  <c r="S178" s="10"/>
      <c r="T178" s="10"/>
      <c r="U178" s="113"/>
      <c r="V178" s="114">
        <f t="shared" si="33"/>
        <v>0</v>
      </c>
      <c r="W178" s="14">
        <f t="shared" si="34"/>
        <v>0</v>
      </c>
      <c r="X178" s="14">
        <f t="shared" si="35"/>
        <v>0</v>
      </c>
      <c r="Y178" s="173">
        <f t="shared" si="36"/>
        <v>0</v>
      </c>
      <c r="Z178" s="440"/>
      <c r="AA178" s="415"/>
      <c r="AB178" s="415"/>
      <c r="AC178" s="415"/>
      <c r="AD178" s="415"/>
      <c r="AE178" s="415"/>
      <c r="AF178" s="415"/>
      <c r="AG178" s="415"/>
      <c r="AH178" s="421"/>
      <c r="AI178" s="418"/>
      <c r="AJ178" s="421"/>
    </row>
    <row r="179" spans="1:36" ht="18.75" x14ac:dyDescent="0.25">
      <c r="A179" s="434"/>
      <c r="B179" s="437"/>
      <c r="C179" s="442"/>
      <c r="D179" s="34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8"/>
      <c r="S179" s="8"/>
      <c r="T179" s="8"/>
      <c r="U179" s="110"/>
      <c r="V179" s="114">
        <f t="shared" si="33"/>
        <v>0</v>
      </c>
      <c r="W179" s="14">
        <f t="shared" si="34"/>
        <v>0</v>
      </c>
      <c r="X179" s="14">
        <f t="shared" si="35"/>
        <v>0</v>
      </c>
      <c r="Y179" s="173">
        <f t="shared" si="36"/>
        <v>0</v>
      </c>
      <c r="Z179" s="440"/>
      <c r="AA179" s="415"/>
      <c r="AB179" s="415"/>
      <c r="AC179" s="415"/>
      <c r="AD179" s="415"/>
      <c r="AE179" s="415"/>
      <c r="AF179" s="415"/>
      <c r="AG179" s="415"/>
      <c r="AH179" s="421"/>
      <c r="AI179" s="418"/>
      <c r="AJ179" s="421"/>
    </row>
    <row r="180" spans="1:36" ht="18.75" x14ac:dyDescent="0.25">
      <c r="A180" s="434"/>
      <c r="B180" s="437"/>
      <c r="C180" s="442"/>
      <c r="D180" s="34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  <c r="S180" s="10"/>
      <c r="T180" s="10"/>
      <c r="U180" s="113"/>
      <c r="V180" s="114">
        <f t="shared" si="33"/>
        <v>0</v>
      </c>
      <c r="W180" s="14">
        <f t="shared" si="34"/>
        <v>0</v>
      </c>
      <c r="X180" s="14">
        <f t="shared" si="35"/>
        <v>0</v>
      </c>
      <c r="Y180" s="173">
        <f t="shared" si="36"/>
        <v>0</v>
      </c>
      <c r="Z180" s="440"/>
      <c r="AA180" s="415"/>
      <c r="AB180" s="415"/>
      <c r="AC180" s="415"/>
      <c r="AD180" s="415"/>
      <c r="AE180" s="415"/>
      <c r="AF180" s="415"/>
      <c r="AG180" s="415"/>
      <c r="AH180" s="421"/>
      <c r="AI180" s="418"/>
      <c r="AJ180" s="421"/>
    </row>
    <row r="181" spans="1:36" ht="18.75" x14ac:dyDescent="0.25">
      <c r="A181" s="434"/>
      <c r="B181" s="437"/>
      <c r="C181" s="442"/>
      <c r="D181" s="34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8"/>
      <c r="S181" s="8"/>
      <c r="T181" s="8"/>
      <c r="U181" s="110"/>
      <c r="V181" s="114">
        <f t="shared" si="33"/>
        <v>0</v>
      </c>
      <c r="W181" s="14">
        <f t="shared" si="34"/>
        <v>0</v>
      </c>
      <c r="X181" s="14">
        <f t="shared" si="35"/>
        <v>0</v>
      </c>
      <c r="Y181" s="173">
        <f t="shared" si="36"/>
        <v>0</v>
      </c>
      <c r="Z181" s="440"/>
      <c r="AA181" s="415"/>
      <c r="AB181" s="415"/>
      <c r="AC181" s="415"/>
      <c r="AD181" s="415"/>
      <c r="AE181" s="415"/>
      <c r="AF181" s="415"/>
      <c r="AG181" s="415"/>
      <c r="AH181" s="421"/>
      <c r="AI181" s="418"/>
      <c r="AJ181" s="421"/>
    </row>
    <row r="182" spans="1:36" ht="18.75" x14ac:dyDescent="0.25">
      <c r="A182" s="434"/>
      <c r="B182" s="437"/>
      <c r="C182" s="442"/>
      <c r="D182" s="34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"/>
      <c r="S182" s="10"/>
      <c r="T182" s="10"/>
      <c r="U182" s="113"/>
      <c r="V182" s="114">
        <f t="shared" si="33"/>
        <v>0</v>
      </c>
      <c r="W182" s="14">
        <f t="shared" si="34"/>
        <v>0</v>
      </c>
      <c r="X182" s="14">
        <f t="shared" si="35"/>
        <v>0</v>
      </c>
      <c r="Y182" s="173">
        <f t="shared" si="36"/>
        <v>0</v>
      </c>
      <c r="Z182" s="440"/>
      <c r="AA182" s="415"/>
      <c r="AB182" s="415"/>
      <c r="AC182" s="415"/>
      <c r="AD182" s="415"/>
      <c r="AE182" s="415"/>
      <c r="AF182" s="415"/>
      <c r="AG182" s="415"/>
      <c r="AH182" s="421"/>
      <c r="AI182" s="418"/>
      <c r="AJ182" s="421"/>
    </row>
    <row r="183" spans="1:36" ht="18.75" x14ac:dyDescent="0.25">
      <c r="A183" s="434"/>
      <c r="B183" s="437"/>
      <c r="C183" s="442"/>
      <c r="D183" s="341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8"/>
      <c r="S183" s="8"/>
      <c r="T183" s="8"/>
      <c r="U183" s="110"/>
      <c r="V183" s="114">
        <f t="shared" si="33"/>
        <v>0</v>
      </c>
      <c r="W183" s="14">
        <f t="shared" si="34"/>
        <v>0</v>
      </c>
      <c r="X183" s="14">
        <f t="shared" si="35"/>
        <v>0</v>
      </c>
      <c r="Y183" s="173">
        <f t="shared" si="36"/>
        <v>0</v>
      </c>
      <c r="Z183" s="440"/>
      <c r="AA183" s="415"/>
      <c r="AB183" s="415"/>
      <c r="AC183" s="415"/>
      <c r="AD183" s="415"/>
      <c r="AE183" s="415"/>
      <c r="AF183" s="415"/>
      <c r="AG183" s="415"/>
      <c r="AH183" s="421"/>
      <c r="AI183" s="418"/>
      <c r="AJ183" s="421"/>
    </row>
    <row r="184" spans="1:36" ht="18.75" x14ac:dyDescent="0.25">
      <c r="A184" s="434"/>
      <c r="B184" s="437"/>
      <c r="C184" s="442"/>
      <c r="D184" s="34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"/>
      <c r="S184" s="10"/>
      <c r="T184" s="10"/>
      <c r="U184" s="113"/>
      <c r="V184" s="114">
        <f t="shared" si="33"/>
        <v>0</v>
      </c>
      <c r="W184" s="14">
        <f t="shared" si="34"/>
        <v>0</v>
      </c>
      <c r="X184" s="14">
        <f t="shared" si="35"/>
        <v>0</v>
      </c>
      <c r="Y184" s="173">
        <f t="shared" si="36"/>
        <v>0</v>
      </c>
      <c r="Z184" s="440"/>
      <c r="AA184" s="415"/>
      <c r="AB184" s="415"/>
      <c r="AC184" s="415"/>
      <c r="AD184" s="415"/>
      <c r="AE184" s="415"/>
      <c r="AF184" s="415"/>
      <c r="AG184" s="415"/>
      <c r="AH184" s="421"/>
      <c r="AI184" s="418"/>
      <c r="AJ184" s="421"/>
    </row>
    <row r="185" spans="1:36" ht="18.75" x14ac:dyDescent="0.25">
      <c r="A185" s="434"/>
      <c r="B185" s="437"/>
      <c r="C185" s="442"/>
      <c r="D185" s="34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8"/>
      <c r="S185" s="8"/>
      <c r="T185" s="8"/>
      <c r="U185" s="110"/>
      <c r="V185" s="114">
        <f t="shared" si="33"/>
        <v>0</v>
      </c>
      <c r="W185" s="14">
        <f t="shared" si="34"/>
        <v>0</v>
      </c>
      <c r="X185" s="14">
        <f t="shared" si="35"/>
        <v>0</v>
      </c>
      <c r="Y185" s="173">
        <f t="shared" si="36"/>
        <v>0</v>
      </c>
      <c r="Z185" s="440"/>
      <c r="AA185" s="415"/>
      <c r="AB185" s="415"/>
      <c r="AC185" s="415"/>
      <c r="AD185" s="415"/>
      <c r="AE185" s="415"/>
      <c r="AF185" s="415"/>
      <c r="AG185" s="415"/>
      <c r="AH185" s="421"/>
      <c r="AI185" s="418"/>
      <c r="AJ185" s="421"/>
    </row>
    <row r="186" spans="1:36" ht="18.75" x14ac:dyDescent="0.25">
      <c r="A186" s="434"/>
      <c r="B186" s="437"/>
      <c r="C186" s="442"/>
      <c r="D186" s="34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"/>
      <c r="S186" s="10"/>
      <c r="T186" s="10"/>
      <c r="U186" s="113"/>
      <c r="V186" s="114">
        <f t="shared" si="33"/>
        <v>0</v>
      </c>
      <c r="W186" s="14">
        <f t="shared" si="34"/>
        <v>0</v>
      </c>
      <c r="X186" s="14">
        <f t="shared" si="35"/>
        <v>0</v>
      </c>
      <c r="Y186" s="173">
        <f t="shared" si="36"/>
        <v>0</v>
      </c>
      <c r="Z186" s="440"/>
      <c r="AA186" s="415"/>
      <c r="AB186" s="415"/>
      <c r="AC186" s="415"/>
      <c r="AD186" s="415"/>
      <c r="AE186" s="415"/>
      <c r="AF186" s="415"/>
      <c r="AG186" s="415"/>
      <c r="AH186" s="421"/>
      <c r="AI186" s="418"/>
      <c r="AJ186" s="421"/>
    </row>
    <row r="187" spans="1:36" ht="18.75" x14ac:dyDescent="0.25">
      <c r="A187" s="434"/>
      <c r="B187" s="437"/>
      <c r="C187" s="442"/>
      <c r="D187" s="34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8"/>
      <c r="S187" s="8"/>
      <c r="T187" s="8"/>
      <c r="U187" s="110"/>
      <c r="V187" s="114">
        <f t="shared" si="33"/>
        <v>0</v>
      </c>
      <c r="W187" s="14">
        <f t="shared" si="34"/>
        <v>0</v>
      </c>
      <c r="X187" s="14">
        <f t="shared" si="35"/>
        <v>0</v>
      </c>
      <c r="Y187" s="173">
        <f t="shared" si="36"/>
        <v>0</v>
      </c>
      <c r="Z187" s="440"/>
      <c r="AA187" s="415"/>
      <c r="AB187" s="415"/>
      <c r="AC187" s="415"/>
      <c r="AD187" s="415"/>
      <c r="AE187" s="415"/>
      <c r="AF187" s="415"/>
      <c r="AG187" s="415"/>
      <c r="AH187" s="421"/>
      <c r="AI187" s="418"/>
      <c r="AJ187" s="421"/>
    </row>
    <row r="188" spans="1:36" ht="18.75" x14ac:dyDescent="0.25">
      <c r="A188" s="434"/>
      <c r="B188" s="437"/>
      <c r="C188" s="442"/>
      <c r="D188" s="34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"/>
      <c r="S188" s="10"/>
      <c r="T188" s="10"/>
      <c r="U188" s="113"/>
      <c r="V188" s="114">
        <f t="shared" si="33"/>
        <v>0</v>
      </c>
      <c r="W188" s="14">
        <f t="shared" si="34"/>
        <v>0</v>
      </c>
      <c r="X188" s="14">
        <f t="shared" si="35"/>
        <v>0</v>
      </c>
      <c r="Y188" s="173">
        <f t="shared" si="36"/>
        <v>0</v>
      </c>
      <c r="Z188" s="440"/>
      <c r="AA188" s="415"/>
      <c r="AB188" s="415"/>
      <c r="AC188" s="415"/>
      <c r="AD188" s="415"/>
      <c r="AE188" s="415"/>
      <c r="AF188" s="415"/>
      <c r="AG188" s="415"/>
      <c r="AH188" s="421"/>
      <c r="AI188" s="418"/>
      <c r="AJ188" s="421"/>
    </row>
    <row r="189" spans="1:36" ht="18.75" x14ac:dyDescent="0.25">
      <c r="A189" s="434"/>
      <c r="B189" s="437"/>
      <c r="C189" s="442"/>
      <c r="D189" s="34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8"/>
      <c r="S189" s="8"/>
      <c r="T189" s="8"/>
      <c r="U189" s="110"/>
      <c r="V189" s="114">
        <f t="shared" si="33"/>
        <v>0</v>
      </c>
      <c r="W189" s="14">
        <f t="shared" si="34"/>
        <v>0</v>
      </c>
      <c r="X189" s="14">
        <f t="shared" si="35"/>
        <v>0</v>
      </c>
      <c r="Y189" s="173">
        <f t="shared" si="36"/>
        <v>0</v>
      </c>
      <c r="Z189" s="440"/>
      <c r="AA189" s="415"/>
      <c r="AB189" s="415"/>
      <c r="AC189" s="415"/>
      <c r="AD189" s="415"/>
      <c r="AE189" s="415"/>
      <c r="AF189" s="415"/>
      <c r="AG189" s="415"/>
      <c r="AH189" s="421"/>
      <c r="AI189" s="418"/>
      <c r="AJ189" s="421"/>
    </row>
    <row r="190" spans="1:36" ht="18.75" x14ac:dyDescent="0.25">
      <c r="A190" s="434"/>
      <c r="B190" s="437"/>
      <c r="C190" s="442"/>
      <c r="D190" s="34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"/>
      <c r="S190" s="10"/>
      <c r="T190" s="10"/>
      <c r="U190" s="113"/>
      <c r="V190" s="114">
        <f t="shared" si="33"/>
        <v>0</v>
      </c>
      <c r="W190" s="14">
        <f t="shared" si="34"/>
        <v>0</v>
      </c>
      <c r="X190" s="14">
        <f t="shared" si="35"/>
        <v>0</v>
      </c>
      <c r="Y190" s="173">
        <f t="shared" si="36"/>
        <v>0</v>
      </c>
      <c r="Z190" s="440"/>
      <c r="AA190" s="415"/>
      <c r="AB190" s="415"/>
      <c r="AC190" s="415"/>
      <c r="AD190" s="415"/>
      <c r="AE190" s="415"/>
      <c r="AF190" s="415"/>
      <c r="AG190" s="415"/>
      <c r="AH190" s="421"/>
      <c r="AI190" s="418"/>
      <c r="AJ190" s="421"/>
    </row>
    <row r="191" spans="1:36" ht="19.5" thickBot="1" x14ac:dyDescent="0.3">
      <c r="A191" s="435"/>
      <c r="B191" s="438"/>
      <c r="C191" s="443"/>
      <c r="D191" s="342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2"/>
      <c r="S191" s="12"/>
      <c r="T191" s="12"/>
      <c r="U191" s="117"/>
      <c r="V191" s="118">
        <f t="shared" si="33"/>
        <v>0</v>
      </c>
      <c r="W191" s="15">
        <f t="shared" si="34"/>
        <v>0</v>
      </c>
      <c r="X191" s="15">
        <f t="shared" si="35"/>
        <v>0</v>
      </c>
      <c r="Y191" s="174">
        <f t="shared" si="36"/>
        <v>0</v>
      </c>
      <c r="Z191" s="441"/>
      <c r="AA191" s="416"/>
      <c r="AB191" s="416"/>
      <c r="AC191" s="416"/>
      <c r="AD191" s="416"/>
      <c r="AE191" s="416"/>
      <c r="AF191" s="416"/>
      <c r="AG191" s="416"/>
      <c r="AH191" s="422"/>
      <c r="AI191" s="419"/>
      <c r="AJ191" s="422"/>
    </row>
    <row r="192" spans="1:36" ht="18.75" x14ac:dyDescent="0.25">
      <c r="A192" s="433">
        <v>10</v>
      </c>
      <c r="B192" s="436" t="s">
        <v>253</v>
      </c>
      <c r="C192" s="423" t="s">
        <v>18</v>
      </c>
      <c r="D192" s="338">
        <f>160*0.9</f>
        <v>144</v>
      </c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5"/>
      <c r="S192" s="5"/>
      <c r="T192" s="5"/>
      <c r="U192" s="106"/>
      <c r="V192" s="107">
        <f t="shared" si="33"/>
        <v>0</v>
      </c>
      <c r="W192" s="16">
        <f t="shared" si="34"/>
        <v>0</v>
      </c>
      <c r="X192" s="16">
        <f t="shared" si="35"/>
        <v>0</v>
      </c>
      <c r="Y192" s="175">
        <f t="shared" si="36"/>
        <v>0</v>
      </c>
      <c r="Z192" s="439">
        <f t="shared" ref="Z192:AC192" si="45">SUM(V192:V211)</f>
        <v>8.6666666666666661</v>
      </c>
      <c r="AA192" s="414">
        <f t="shared" si="45"/>
        <v>10.4</v>
      </c>
      <c r="AB192" s="414">
        <f t="shared" si="45"/>
        <v>0</v>
      </c>
      <c r="AC192" s="414">
        <f t="shared" si="45"/>
        <v>0</v>
      </c>
      <c r="AD192" s="414">
        <f t="shared" ref="AD192:AG252" si="46">Z192*0.38*0.9*SQRT(3)</f>
        <v>5.1337985936341521</v>
      </c>
      <c r="AE192" s="414">
        <f t="shared" si="46"/>
        <v>6.1605583123609833</v>
      </c>
      <c r="AF192" s="414">
        <f t="shared" si="46"/>
        <v>0</v>
      </c>
      <c r="AG192" s="414">
        <f t="shared" si="46"/>
        <v>0</v>
      </c>
      <c r="AH192" s="420">
        <f>MAX(Z192:AC211)</f>
        <v>10.4</v>
      </c>
      <c r="AI192" s="417">
        <f t="shared" ref="AI192" si="47">AH192*0.38*0.9*SQRT(3)</f>
        <v>6.1605583123609833</v>
      </c>
      <c r="AJ192" s="420">
        <f t="shared" ref="AJ192" si="48">D192-AI192</f>
        <v>137.83944168763901</v>
      </c>
    </row>
    <row r="193" spans="1:36" ht="18.75" x14ac:dyDescent="0.25">
      <c r="A193" s="434"/>
      <c r="B193" s="437"/>
      <c r="C193" s="442"/>
      <c r="D193" s="341"/>
      <c r="E193" s="7" t="s">
        <v>854</v>
      </c>
      <c r="F193" s="7">
        <v>8.9</v>
      </c>
      <c r="G193" s="7">
        <v>8.4</v>
      </c>
      <c r="H193" s="7">
        <v>8.6999999999999993</v>
      </c>
      <c r="I193" s="7">
        <v>9.8000000000000007</v>
      </c>
      <c r="J193" s="7">
        <v>10.1</v>
      </c>
      <c r="K193" s="7">
        <v>11.3</v>
      </c>
      <c r="L193" s="7"/>
      <c r="M193" s="7"/>
      <c r="N193" s="7"/>
      <c r="O193" s="7"/>
      <c r="P193" s="7"/>
      <c r="Q193" s="7"/>
      <c r="R193" s="8">
        <v>231</v>
      </c>
      <c r="S193" s="8">
        <v>231</v>
      </c>
      <c r="T193" s="8">
        <v>231</v>
      </c>
      <c r="U193" s="110">
        <v>231</v>
      </c>
      <c r="V193" s="114">
        <f t="shared" si="33"/>
        <v>8.6666666666666661</v>
      </c>
      <c r="W193" s="14">
        <f t="shared" si="34"/>
        <v>10.4</v>
      </c>
      <c r="X193" s="14">
        <f t="shared" si="35"/>
        <v>0</v>
      </c>
      <c r="Y193" s="173">
        <f t="shared" si="36"/>
        <v>0</v>
      </c>
      <c r="Z193" s="440"/>
      <c r="AA193" s="415"/>
      <c r="AB193" s="415"/>
      <c r="AC193" s="415"/>
      <c r="AD193" s="415"/>
      <c r="AE193" s="415"/>
      <c r="AF193" s="415"/>
      <c r="AG193" s="415"/>
      <c r="AH193" s="421"/>
      <c r="AI193" s="418"/>
      <c r="AJ193" s="421"/>
    </row>
    <row r="194" spans="1:36" ht="18.75" x14ac:dyDescent="0.25">
      <c r="A194" s="434"/>
      <c r="B194" s="437"/>
      <c r="C194" s="442"/>
      <c r="D194" s="34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  <c r="S194" s="10"/>
      <c r="T194" s="10"/>
      <c r="U194" s="113"/>
      <c r="V194" s="114">
        <f t="shared" si="33"/>
        <v>0</v>
      </c>
      <c r="W194" s="14">
        <f t="shared" si="34"/>
        <v>0</v>
      </c>
      <c r="X194" s="14">
        <f t="shared" si="35"/>
        <v>0</v>
      </c>
      <c r="Y194" s="173">
        <f t="shared" si="36"/>
        <v>0</v>
      </c>
      <c r="Z194" s="440"/>
      <c r="AA194" s="415"/>
      <c r="AB194" s="415"/>
      <c r="AC194" s="415"/>
      <c r="AD194" s="415"/>
      <c r="AE194" s="415"/>
      <c r="AF194" s="415"/>
      <c r="AG194" s="415"/>
      <c r="AH194" s="421"/>
      <c r="AI194" s="418"/>
      <c r="AJ194" s="421"/>
    </row>
    <row r="195" spans="1:36" ht="18.75" x14ac:dyDescent="0.25">
      <c r="A195" s="434"/>
      <c r="B195" s="437"/>
      <c r="C195" s="442"/>
      <c r="D195" s="341"/>
      <c r="E195" s="7" t="s">
        <v>855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/>
      <c r="M195" s="6"/>
      <c r="N195" s="6"/>
      <c r="O195" s="6"/>
      <c r="P195" s="6"/>
      <c r="Q195" s="6"/>
      <c r="R195" s="8">
        <v>231</v>
      </c>
      <c r="S195" s="8">
        <v>231</v>
      </c>
      <c r="T195" s="8">
        <v>231</v>
      </c>
      <c r="U195" s="110">
        <v>231</v>
      </c>
      <c r="V195" s="114">
        <f t="shared" si="33"/>
        <v>0</v>
      </c>
      <c r="W195" s="14">
        <f t="shared" si="34"/>
        <v>0</v>
      </c>
      <c r="X195" s="14">
        <f t="shared" si="35"/>
        <v>0</v>
      </c>
      <c r="Y195" s="173">
        <f t="shared" si="36"/>
        <v>0</v>
      </c>
      <c r="Z195" s="440"/>
      <c r="AA195" s="415"/>
      <c r="AB195" s="415"/>
      <c r="AC195" s="415"/>
      <c r="AD195" s="415"/>
      <c r="AE195" s="415"/>
      <c r="AF195" s="415"/>
      <c r="AG195" s="415"/>
      <c r="AH195" s="421"/>
      <c r="AI195" s="418"/>
      <c r="AJ195" s="421"/>
    </row>
    <row r="196" spans="1:36" ht="18.75" x14ac:dyDescent="0.25">
      <c r="A196" s="434"/>
      <c r="B196" s="437"/>
      <c r="C196" s="442"/>
      <c r="D196" s="34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"/>
      <c r="S196" s="10"/>
      <c r="T196" s="10"/>
      <c r="U196" s="113"/>
      <c r="V196" s="114">
        <f t="shared" si="33"/>
        <v>0</v>
      </c>
      <c r="W196" s="14">
        <f t="shared" si="34"/>
        <v>0</v>
      </c>
      <c r="X196" s="14">
        <f t="shared" si="35"/>
        <v>0</v>
      </c>
      <c r="Y196" s="173">
        <f t="shared" si="36"/>
        <v>0</v>
      </c>
      <c r="Z196" s="440"/>
      <c r="AA196" s="415"/>
      <c r="AB196" s="415"/>
      <c r="AC196" s="415"/>
      <c r="AD196" s="415"/>
      <c r="AE196" s="415"/>
      <c r="AF196" s="415"/>
      <c r="AG196" s="415"/>
      <c r="AH196" s="421"/>
      <c r="AI196" s="418"/>
      <c r="AJ196" s="421"/>
    </row>
    <row r="197" spans="1:36" ht="18.75" x14ac:dyDescent="0.25">
      <c r="A197" s="434"/>
      <c r="B197" s="437"/>
      <c r="C197" s="442"/>
      <c r="D197" s="34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8"/>
      <c r="S197" s="8"/>
      <c r="T197" s="8"/>
      <c r="U197" s="110"/>
      <c r="V197" s="114">
        <f t="shared" si="33"/>
        <v>0</v>
      </c>
      <c r="W197" s="14">
        <f t="shared" si="34"/>
        <v>0</v>
      </c>
      <c r="X197" s="14">
        <f t="shared" si="35"/>
        <v>0</v>
      </c>
      <c r="Y197" s="173">
        <f t="shared" si="36"/>
        <v>0</v>
      </c>
      <c r="Z197" s="440"/>
      <c r="AA197" s="415"/>
      <c r="AB197" s="415"/>
      <c r="AC197" s="415"/>
      <c r="AD197" s="415"/>
      <c r="AE197" s="415"/>
      <c r="AF197" s="415"/>
      <c r="AG197" s="415"/>
      <c r="AH197" s="421"/>
      <c r="AI197" s="418"/>
      <c r="AJ197" s="421"/>
    </row>
    <row r="198" spans="1:36" ht="18.75" x14ac:dyDescent="0.25">
      <c r="A198" s="434"/>
      <c r="B198" s="437"/>
      <c r="C198" s="442"/>
      <c r="D198" s="34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"/>
      <c r="S198" s="10"/>
      <c r="T198" s="10"/>
      <c r="U198" s="113"/>
      <c r="V198" s="114">
        <f t="shared" si="33"/>
        <v>0</v>
      </c>
      <c r="W198" s="14">
        <f t="shared" si="34"/>
        <v>0</v>
      </c>
      <c r="X198" s="14">
        <f t="shared" si="35"/>
        <v>0</v>
      </c>
      <c r="Y198" s="173">
        <f t="shared" si="36"/>
        <v>0</v>
      </c>
      <c r="Z198" s="440"/>
      <c r="AA198" s="415"/>
      <c r="AB198" s="415"/>
      <c r="AC198" s="415"/>
      <c r="AD198" s="415"/>
      <c r="AE198" s="415"/>
      <c r="AF198" s="415"/>
      <c r="AG198" s="415"/>
      <c r="AH198" s="421"/>
      <c r="AI198" s="418"/>
      <c r="AJ198" s="421"/>
    </row>
    <row r="199" spans="1:36" ht="18.75" x14ac:dyDescent="0.25">
      <c r="A199" s="434"/>
      <c r="B199" s="437"/>
      <c r="C199" s="442"/>
      <c r="D199" s="34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8"/>
      <c r="S199" s="8"/>
      <c r="T199" s="8"/>
      <c r="U199" s="110"/>
      <c r="V199" s="114">
        <f t="shared" si="33"/>
        <v>0</v>
      </c>
      <c r="W199" s="14">
        <f t="shared" si="34"/>
        <v>0</v>
      </c>
      <c r="X199" s="14">
        <f t="shared" si="35"/>
        <v>0</v>
      </c>
      <c r="Y199" s="173">
        <f t="shared" si="36"/>
        <v>0</v>
      </c>
      <c r="Z199" s="440"/>
      <c r="AA199" s="415"/>
      <c r="AB199" s="415"/>
      <c r="AC199" s="415"/>
      <c r="AD199" s="415"/>
      <c r="AE199" s="415"/>
      <c r="AF199" s="415"/>
      <c r="AG199" s="415"/>
      <c r="AH199" s="421"/>
      <c r="AI199" s="418"/>
      <c r="AJ199" s="421"/>
    </row>
    <row r="200" spans="1:36" ht="18.75" x14ac:dyDescent="0.25">
      <c r="A200" s="434"/>
      <c r="B200" s="437"/>
      <c r="C200" s="442"/>
      <c r="D200" s="34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"/>
      <c r="S200" s="10"/>
      <c r="T200" s="10"/>
      <c r="U200" s="113"/>
      <c r="V200" s="114">
        <f t="shared" si="33"/>
        <v>0</v>
      </c>
      <c r="W200" s="14">
        <f t="shared" si="34"/>
        <v>0</v>
      </c>
      <c r="X200" s="14">
        <f t="shared" si="35"/>
        <v>0</v>
      </c>
      <c r="Y200" s="173">
        <f t="shared" si="36"/>
        <v>0</v>
      </c>
      <c r="Z200" s="440"/>
      <c r="AA200" s="415"/>
      <c r="AB200" s="415"/>
      <c r="AC200" s="415"/>
      <c r="AD200" s="415"/>
      <c r="AE200" s="415"/>
      <c r="AF200" s="415"/>
      <c r="AG200" s="415"/>
      <c r="AH200" s="421"/>
      <c r="AI200" s="418"/>
      <c r="AJ200" s="421"/>
    </row>
    <row r="201" spans="1:36" ht="18.75" x14ac:dyDescent="0.25">
      <c r="A201" s="434"/>
      <c r="B201" s="437"/>
      <c r="C201" s="442"/>
      <c r="D201" s="34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8"/>
      <c r="S201" s="8"/>
      <c r="T201" s="8"/>
      <c r="U201" s="110"/>
      <c r="V201" s="114">
        <f t="shared" si="33"/>
        <v>0</v>
      </c>
      <c r="W201" s="14">
        <f t="shared" si="34"/>
        <v>0</v>
      </c>
      <c r="X201" s="14">
        <f t="shared" si="35"/>
        <v>0</v>
      </c>
      <c r="Y201" s="173">
        <f t="shared" si="36"/>
        <v>0</v>
      </c>
      <c r="Z201" s="440"/>
      <c r="AA201" s="415"/>
      <c r="AB201" s="415"/>
      <c r="AC201" s="415"/>
      <c r="AD201" s="415"/>
      <c r="AE201" s="415"/>
      <c r="AF201" s="415"/>
      <c r="AG201" s="415"/>
      <c r="AH201" s="421"/>
      <c r="AI201" s="418"/>
      <c r="AJ201" s="421"/>
    </row>
    <row r="202" spans="1:36" ht="18.75" x14ac:dyDescent="0.25">
      <c r="A202" s="434"/>
      <c r="B202" s="437"/>
      <c r="C202" s="442"/>
      <c r="D202" s="34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"/>
      <c r="S202" s="10"/>
      <c r="T202" s="10"/>
      <c r="U202" s="113"/>
      <c r="V202" s="114">
        <f t="shared" si="33"/>
        <v>0</v>
      </c>
      <c r="W202" s="14">
        <f t="shared" si="34"/>
        <v>0</v>
      </c>
      <c r="X202" s="14">
        <f t="shared" si="35"/>
        <v>0</v>
      </c>
      <c r="Y202" s="173">
        <f t="shared" si="36"/>
        <v>0</v>
      </c>
      <c r="Z202" s="440"/>
      <c r="AA202" s="415"/>
      <c r="AB202" s="415"/>
      <c r="AC202" s="415"/>
      <c r="AD202" s="415"/>
      <c r="AE202" s="415"/>
      <c r="AF202" s="415"/>
      <c r="AG202" s="415"/>
      <c r="AH202" s="421"/>
      <c r="AI202" s="418"/>
      <c r="AJ202" s="421"/>
    </row>
    <row r="203" spans="1:36" ht="18.75" x14ac:dyDescent="0.25">
      <c r="A203" s="434"/>
      <c r="B203" s="437"/>
      <c r="C203" s="442"/>
      <c r="D203" s="34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8"/>
      <c r="S203" s="8"/>
      <c r="T203" s="8"/>
      <c r="U203" s="110"/>
      <c r="V203" s="114">
        <f t="shared" si="33"/>
        <v>0</v>
      </c>
      <c r="W203" s="14">
        <f t="shared" si="34"/>
        <v>0</v>
      </c>
      <c r="X203" s="14">
        <f t="shared" si="35"/>
        <v>0</v>
      </c>
      <c r="Y203" s="173">
        <f t="shared" si="36"/>
        <v>0</v>
      </c>
      <c r="Z203" s="440"/>
      <c r="AA203" s="415"/>
      <c r="AB203" s="415"/>
      <c r="AC203" s="415"/>
      <c r="AD203" s="415"/>
      <c r="AE203" s="415"/>
      <c r="AF203" s="415"/>
      <c r="AG203" s="415"/>
      <c r="AH203" s="421"/>
      <c r="AI203" s="418"/>
      <c r="AJ203" s="421"/>
    </row>
    <row r="204" spans="1:36" ht="18.75" x14ac:dyDescent="0.25">
      <c r="A204" s="434"/>
      <c r="B204" s="437"/>
      <c r="C204" s="442"/>
      <c r="D204" s="34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"/>
      <c r="S204" s="10"/>
      <c r="T204" s="10"/>
      <c r="U204" s="113"/>
      <c r="V204" s="114">
        <f t="shared" ref="V204:V267" si="49">IF(AND(F204=0,G204=0,H204=0),0,IF(AND(F204=0,G204=0),H204,IF(AND(F204=0,H204=0),G204,IF(AND(G204=0,H204=0),F204,IF(F204=0,(G204+H204)/2,IF(G204=0,(F204+H204)/2,IF(H204=0,(F204+G204)/2,(F204+G204+H204)/3)))))))</f>
        <v>0</v>
      </c>
      <c r="W204" s="14">
        <f t="shared" ref="W204:W267" si="50">IF(AND(I204=0,J204=0,K204=0),0,IF(AND(I204=0,J204=0),K204,IF(AND(I204=0,K204=0),J204,IF(AND(J204=0,K204=0),I204,IF(I204=0,(J204+K204)/2,IF(J204=0,(I204+K204)/2,IF(K204=0,(I204+J204)/2,(I204+J204+K204)/3)))))))</f>
        <v>0</v>
      </c>
      <c r="X204" s="14">
        <f t="shared" ref="X204:X267" si="51">IF(AND(L204=0,M204=0,N204=0),0,IF(AND(L204=0,M204=0),N204,IF(AND(L204=0,N204=0),M204,IF(AND(M204=0,N204=0),L204,IF(L204=0,(M204+N204)/2,IF(M204=0,(L204+N204)/2,IF(N204=0,(L204+M204)/2,(L204+M204+N204)/3)))))))</f>
        <v>0</v>
      </c>
      <c r="Y204" s="173">
        <f t="shared" ref="Y204:Y267" si="52">IF(AND(O204=0,P204=0,Q204=0),0,IF(AND(O204=0,P204=0),Q204,IF(AND(O204=0,Q204=0),P204,IF(AND(P204=0,Q204=0),O204,IF(O204=0,(P204+Q204)/2,IF(P204=0,(O204+Q204)/2,IF(Q204=0,(O204+P204)/2,(O204+P204+Q204)/3)))))))</f>
        <v>0</v>
      </c>
      <c r="Z204" s="440"/>
      <c r="AA204" s="415"/>
      <c r="AB204" s="415"/>
      <c r="AC204" s="415"/>
      <c r="AD204" s="415"/>
      <c r="AE204" s="415"/>
      <c r="AF204" s="415"/>
      <c r="AG204" s="415"/>
      <c r="AH204" s="421"/>
      <c r="AI204" s="418"/>
      <c r="AJ204" s="421"/>
    </row>
    <row r="205" spans="1:36" ht="18.75" x14ac:dyDescent="0.25">
      <c r="A205" s="434"/>
      <c r="B205" s="437"/>
      <c r="C205" s="442"/>
      <c r="D205" s="341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8"/>
      <c r="S205" s="8"/>
      <c r="T205" s="8"/>
      <c r="U205" s="110"/>
      <c r="V205" s="114">
        <f t="shared" si="49"/>
        <v>0</v>
      </c>
      <c r="W205" s="14">
        <f t="shared" si="50"/>
        <v>0</v>
      </c>
      <c r="X205" s="14">
        <f t="shared" si="51"/>
        <v>0</v>
      </c>
      <c r="Y205" s="173">
        <f t="shared" si="52"/>
        <v>0</v>
      </c>
      <c r="Z205" s="440"/>
      <c r="AA205" s="415"/>
      <c r="AB205" s="415"/>
      <c r="AC205" s="415"/>
      <c r="AD205" s="415"/>
      <c r="AE205" s="415"/>
      <c r="AF205" s="415"/>
      <c r="AG205" s="415"/>
      <c r="AH205" s="421"/>
      <c r="AI205" s="418"/>
      <c r="AJ205" s="421"/>
    </row>
    <row r="206" spans="1:36" ht="18.75" x14ac:dyDescent="0.25">
      <c r="A206" s="434"/>
      <c r="B206" s="437"/>
      <c r="C206" s="442"/>
      <c r="D206" s="34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  <c r="S206" s="10"/>
      <c r="T206" s="10"/>
      <c r="U206" s="113"/>
      <c r="V206" s="114">
        <f t="shared" si="49"/>
        <v>0</v>
      </c>
      <c r="W206" s="14">
        <f t="shared" si="50"/>
        <v>0</v>
      </c>
      <c r="X206" s="14">
        <f t="shared" si="51"/>
        <v>0</v>
      </c>
      <c r="Y206" s="173">
        <f t="shared" si="52"/>
        <v>0</v>
      </c>
      <c r="Z206" s="440"/>
      <c r="AA206" s="415"/>
      <c r="AB206" s="415"/>
      <c r="AC206" s="415"/>
      <c r="AD206" s="415"/>
      <c r="AE206" s="415"/>
      <c r="AF206" s="415"/>
      <c r="AG206" s="415"/>
      <c r="AH206" s="421"/>
      <c r="AI206" s="418"/>
      <c r="AJ206" s="421"/>
    </row>
    <row r="207" spans="1:36" ht="18.75" x14ac:dyDescent="0.25">
      <c r="A207" s="434"/>
      <c r="B207" s="437"/>
      <c r="C207" s="442"/>
      <c r="D207" s="341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8"/>
      <c r="S207" s="8"/>
      <c r="T207" s="8"/>
      <c r="U207" s="110"/>
      <c r="V207" s="114">
        <f t="shared" si="49"/>
        <v>0</v>
      </c>
      <c r="W207" s="14">
        <f t="shared" si="50"/>
        <v>0</v>
      </c>
      <c r="X207" s="14">
        <f t="shared" si="51"/>
        <v>0</v>
      </c>
      <c r="Y207" s="173">
        <f t="shared" si="52"/>
        <v>0</v>
      </c>
      <c r="Z207" s="440"/>
      <c r="AA207" s="415"/>
      <c r="AB207" s="415"/>
      <c r="AC207" s="415"/>
      <c r="AD207" s="415"/>
      <c r="AE207" s="415"/>
      <c r="AF207" s="415"/>
      <c r="AG207" s="415"/>
      <c r="AH207" s="421"/>
      <c r="AI207" s="418"/>
      <c r="AJ207" s="421"/>
    </row>
    <row r="208" spans="1:36" ht="18.75" x14ac:dyDescent="0.25">
      <c r="A208" s="434"/>
      <c r="B208" s="437"/>
      <c r="C208" s="442"/>
      <c r="D208" s="34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  <c r="S208" s="10"/>
      <c r="T208" s="10"/>
      <c r="U208" s="113"/>
      <c r="V208" s="114">
        <f t="shared" si="49"/>
        <v>0</v>
      </c>
      <c r="W208" s="14">
        <f t="shared" si="50"/>
        <v>0</v>
      </c>
      <c r="X208" s="14">
        <f t="shared" si="51"/>
        <v>0</v>
      </c>
      <c r="Y208" s="173">
        <f t="shared" si="52"/>
        <v>0</v>
      </c>
      <c r="Z208" s="440"/>
      <c r="AA208" s="415"/>
      <c r="AB208" s="415"/>
      <c r="AC208" s="415"/>
      <c r="AD208" s="415"/>
      <c r="AE208" s="415"/>
      <c r="AF208" s="415"/>
      <c r="AG208" s="415"/>
      <c r="AH208" s="421"/>
      <c r="AI208" s="418"/>
      <c r="AJ208" s="421"/>
    </row>
    <row r="209" spans="1:36" ht="18.75" x14ac:dyDescent="0.25">
      <c r="A209" s="434"/>
      <c r="B209" s="437"/>
      <c r="C209" s="442"/>
      <c r="D209" s="341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8"/>
      <c r="S209" s="8"/>
      <c r="T209" s="8"/>
      <c r="U209" s="110"/>
      <c r="V209" s="114">
        <f t="shared" si="49"/>
        <v>0</v>
      </c>
      <c r="W209" s="14">
        <f t="shared" si="50"/>
        <v>0</v>
      </c>
      <c r="X209" s="14">
        <f t="shared" si="51"/>
        <v>0</v>
      </c>
      <c r="Y209" s="173">
        <f t="shared" si="52"/>
        <v>0</v>
      </c>
      <c r="Z209" s="440"/>
      <c r="AA209" s="415"/>
      <c r="AB209" s="415"/>
      <c r="AC209" s="415"/>
      <c r="AD209" s="415"/>
      <c r="AE209" s="415"/>
      <c r="AF209" s="415"/>
      <c r="AG209" s="415"/>
      <c r="AH209" s="421"/>
      <c r="AI209" s="418"/>
      <c r="AJ209" s="421"/>
    </row>
    <row r="210" spans="1:36" ht="18.75" x14ac:dyDescent="0.25">
      <c r="A210" s="434"/>
      <c r="B210" s="437"/>
      <c r="C210" s="442"/>
      <c r="D210" s="34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  <c r="S210" s="10"/>
      <c r="T210" s="10"/>
      <c r="U210" s="113"/>
      <c r="V210" s="114">
        <f t="shared" si="49"/>
        <v>0</v>
      </c>
      <c r="W210" s="14">
        <f t="shared" si="50"/>
        <v>0</v>
      </c>
      <c r="X210" s="14">
        <f t="shared" si="51"/>
        <v>0</v>
      </c>
      <c r="Y210" s="173">
        <f t="shared" si="52"/>
        <v>0</v>
      </c>
      <c r="Z210" s="440"/>
      <c r="AA210" s="415"/>
      <c r="AB210" s="415"/>
      <c r="AC210" s="415"/>
      <c r="AD210" s="415"/>
      <c r="AE210" s="415"/>
      <c r="AF210" s="415"/>
      <c r="AG210" s="415"/>
      <c r="AH210" s="421"/>
      <c r="AI210" s="418"/>
      <c r="AJ210" s="421"/>
    </row>
    <row r="211" spans="1:36" ht="19.5" thickBot="1" x14ac:dyDescent="0.3">
      <c r="A211" s="435"/>
      <c r="B211" s="438"/>
      <c r="C211" s="443"/>
      <c r="D211" s="342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2"/>
      <c r="S211" s="12"/>
      <c r="T211" s="12"/>
      <c r="U211" s="117"/>
      <c r="V211" s="118">
        <f t="shared" si="49"/>
        <v>0</v>
      </c>
      <c r="W211" s="15">
        <f t="shared" si="50"/>
        <v>0</v>
      </c>
      <c r="X211" s="15">
        <f t="shared" si="51"/>
        <v>0</v>
      </c>
      <c r="Y211" s="174">
        <f t="shared" si="52"/>
        <v>0</v>
      </c>
      <c r="Z211" s="441"/>
      <c r="AA211" s="416"/>
      <c r="AB211" s="416"/>
      <c r="AC211" s="416"/>
      <c r="AD211" s="416"/>
      <c r="AE211" s="416"/>
      <c r="AF211" s="416"/>
      <c r="AG211" s="416"/>
      <c r="AH211" s="422"/>
      <c r="AI211" s="419"/>
      <c r="AJ211" s="422"/>
    </row>
    <row r="212" spans="1:36" ht="18.75" x14ac:dyDescent="0.25">
      <c r="A212" s="433">
        <v>11</v>
      </c>
      <c r="B212" s="436" t="s">
        <v>52</v>
      </c>
      <c r="C212" s="423" t="s">
        <v>18</v>
      </c>
      <c r="D212" s="338">
        <f>160*0.9</f>
        <v>144</v>
      </c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5"/>
      <c r="S212" s="5"/>
      <c r="T212" s="5"/>
      <c r="U212" s="106"/>
      <c r="V212" s="107">
        <f t="shared" si="49"/>
        <v>0</v>
      </c>
      <c r="W212" s="16">
        <f t="shared" si="50"/>
        <v>0</v>
      </c>
      <c r="X212" s="16">
        <f t="shared" si="51"/>
        <v>0</v>
      </c>
      <c r="Y212" s="175">
        <f t="shared" si="52"/>
        <v>0</v>
      </c>
      <c r="Z212" s="439">
        <f t="shared" ref="Z212:AC212" si="53">SUM(V212:V231)</f>
        <v>43.650000000000006</v>
      </c>
      <c r="AA212" s="414">
        <f t="shared" si="53"/>
        <v>24.866666666666667</v>
      </c>
      <c r="AB212" s="414">
        <f t="shared" si="53"/>
        <v>0</v>
      </c>
      <c r="AC212" s="414">
        <f t="shared" si="53"/>
        <v>0</v>
      </c>
      <c r="AD212" s="414">
        <f t="shared" ref="AD212" si="54">Z212*0.38*0.9*SQRT(3)</f>
        <v>25.856574070630476</v>
      </c>
      <c r="AE212" s="414">
        <f t="shared" si="46"/>
        <v>14.73005288788876</v>
      </c>
      <c r="AF212" s="414">
        <f t="shared" si="46"/>
        <v>0</v>
      </c>
      <c r="AG212" s="414">
        <f t="shared" si="46"/>
        <v>0</v>
      </c>
      <c r="AH212" s="420">
        <f>MAX(Z212:AC231)</f>
        <v>43.650000000000006</v>
      </c>
      <c r="AI212" s="417">
        <f t="shared" ref="AI212" si="55">AH212*0.38*0.9*SQRT(3)</f>
        <v>25.856574070630476</v>
      </c>
      <c r="AJ212" s="420">
        <f t="shared" ref="AJ212" si="56">D212-AI212</f>
        <v>118.14342592936953</v>
      </c>
    </row>
    <row r="213" spans="1:36" ht="18.75" x14ac:dyDescent="0.25">
      <c r="A213" s="434"/>
      <c r="B213" s="437"/>
      <c r="C213" s="442"/>
      <c r="D213" s="341"/>
      <c r="E213" s="7" t="s">
        <v>856</v>
      </c>
      <c r="F213" s="7">
        <v>0</v>
      </c>
      <c r="G213" s="7">
        <v>2.6</v>
      </c>
      <c r="H213" s="7">
        <v>2.1</v>
      </c>
      <c r="I213" s="7">
        <v>0.3</v>
      </c>
      <c r="J213" s="7">
        <v>0.9</v>
      </c>
      <c r="K213" s="7">
        <v>0</v>
      </c>
      <c r="L213" s="7"/>
      <c r="M213" s="7"/>
      <c r="N213" s="7"/>
      <c r="O213" s="7"/>
      <c r="P213" s="7"/>
      <c r="Q213" s="7"/>
      <c r="R213" s="8">
        <v>235</v>
      </c>
      <c r="S213" s="8">
        <v>235</v>
      </c>
      <c r="T213" s="8">
        <v>235</v>
      </c>
      <c r="U213" s="110">
        <v>235</v>
      </c>
      <c r="V213" s="114">
        <f t="shared" si="49"/>
        <v>2.35</v>
      </c>
      <c r="W213" s="14">
        <f t="shared" si="50"/>
        <v>0.6</v>
      </c>
      <c r="X213" s="14">
        <f t="shared" si="51"/>
        <v>0</v>
      </c>
      <c r="Y213" s="173">
        <f t="shared" si="52"/>
        <v>0</v>
      </c>
      <c r="Z213" s="440"/>
      <c r="AA213" s="415"/>
      <c r="AB213" s="415"/>
      <c r="AC213" s="415"/>
      <c r="AD213" s="415"/>
      <c r="AE213" s="415"/>
      <c r="AF213" s="415"/>
      <c r="AG213" s="415"/>
      <c r="AH213" s="421"/>
      <c r="AI213" s="418"/>
      <c r="AJ213" s="421"/>
    </row>
    <row r="214" spans="1:36" ht="18.75" x14ac:dyDescent="0.25">
      <c r="A214" s="434"/>
      <c r="B214" s="437"/>
      <c r="C214" s="442"/>
      <c r="D214" s="34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0"/>
      <c r="S214" s="10"/>
      <c r="T214" s="10"/>
      <c r="U214" s="113"/>
      <c r="V214" s="114">
        <f t="shared" si="49"/>
        <v>0</v>
      </c>
      <c r="W214" s="14">
        <f t="shared" si="50"/>
        <v>0</v>
      </c>
      <c r="X214" s="14">
        <f t="shared" si="51"/>
        <v>0</v>
      </c>
      <c r="Y214" s="173">
        <f t="shared" si="52"/>
        <v>0</v>
      </c>
      <c r="Z214" s="440"/>
      <c r="AA214" s="415"/>
      <c r="AB214" s="415"/>
      <c r="AC214" s="415"/>
      <c r="AD214" s="415"/>
      <c r="AE214" s="415"/>
      <c r="AF214" s="415"/>
      <c r="AG214" s="415"/>
      <c r="AH214" s="421"/>
      <c r="AI214" s="418"/>
      <c r="AJ214" s="421"/>
    </row>
    <row r="215" spans="1:36" ht="18.75" x14ac:dyDescent="0.25">
      <c r="A215" s="434"/>
      <c r="B215" s="437"/>
      <c r="C215" s="442"/>
      <c r="D215" s="341"/>
      <c r="E215" s="6" t="s">
        <v>857</v>
      </c>
      <c r="F215" s="7">
        <v>10.9</v>
      </c>
      <c r="G215" s="7">
        <v>21.4</v>
      </c>
      <c r="H215" s="7">
        <v>10.7</v>
      </c>
      <c r="I215" s="6">
        <v>12.4</v>
      </c>
      <c r="J215" s="6">
        <v>21.2</v>
      </c>
      <c r="K215" s="6">
        <v>9</v>
      </c>
      <c r="L215" s="6"/>
      <c r="M215" s="6"/>
      <c r="N215" s="6"/>
      <c r="O215" s="6"/>
      <c r="P215" s="6"/>
      <c r="Q215" s="6"/>
      <c r="R215" s="8">
        <v>235</v>
      </c>
      <c r="S215" s="8">
        <v>235</v>
      </c>
      <c r="T215" s="8">
        <v>235</v>
      </c>
      <c r="U215" s="110">
        <v>235</v>
      </c>
      <c r="V215" s="114">
        <f t="shared" si="49"/>
        <v>14.333333333333334</v>
      </c>
      <c r="W215" s="14">
        <f t="shared" si="50"/>
        <v>14.200000000000001</v>
      </c>
      <c r="X215" s="14">
        <f t="shared" si="51"/>
        <v>0</v>
      </c>
      <c r="Y215" s="173">
        <f t="shared" si="52"/>
        <v>0</v>
      </c>
      <c r="Z215" s="440"/>
      <c r="AA215" s="415"/>
      <c r="AB215" s="415"/>
      <c r="AC215" s="415"/>
      <c r="AD215" s="415"/>
      <c r="AE215" s="415"/>
      <c r="AF215" s="415"/>
      <c r="AG215" s="415"/>
      <c r="AH215" s="421"/>
      <c r="AI215" s="418"/>
      <c r="AJ215" s="421"/>
    </row>
    <row r="216" spans="1:36" ht="18.75" x14ac:dyDescent="0.25">
      <c r="A216" s="434"/>
      <c r="B216" s="437"/>
      <c r="C216" s="442"/>
      <c r="D216" s="34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0"/>
      <c r="S216" s="10"/>
      <c r="T216" s="10"/>
      <c r="U216" s="113"/>
      <c r="V216" s="114">
        <f t="shared" si="49"/>
        <v>0</v>
      </c>
      <c r="W216" s="14">
        <f t="shared" si="50"/>
        <v>0</v>
      </c>
      <c r="X216" s="14">
        <f t="shared" si="51"/>
        <v>0</v>
      </c>
      <c r="Y216" s="173">
        <f t="shared" si="52"/>
        <v>0</v>
      </c>
      <c r="Z216" s="440"/>
      <c r="AA216" s="415"/>
      <c r="AB216" s="415"/>
      <c r="AC216" s="415"/>
      <c r="AD216" s="415"/>
      <c r="AE216" s="415"/>
      <c r="AF216" s="415"/>
      <c r="AG216" s="415"/>
      <c r="AH216" s="421"/>
      <c r="AI216" s="418"/>
      <c r="AJ216" s="421"/>
    </row>
    <row r="217" spans="1:36" ht="18.75" x14ac:dyDescent="0.25">
      <c r="A217" s="434"/>
      <c r="B217" s="437"/>
      <c r="C217" s="442"/>
      <c r="D217" s="341"/>
      <c r="E217" s="6" t="s">
        <v>858</v>
      </c>
      <c r="F217" s="7">
        <v>20.3</v>
      </c>
      <c r="G217" s="7">
        <v>24.3</v>
      </c>
      <c r="H217" s="7">
        <v>36.299999999999997</v>
      </c>
      <c r="I217" s="6">
        <v>6.6</v>
      </c>
      <c r="J217" s="6">
        <v>8.6</v>
      </c>
      <c r="K217" s="6">
        <v>15</v>
      </c>
      <c r="L217" s="6"/>
      <c r="M217" s="6"/>
      <c r="N217" s="6"/>
      <c r="O217" s="6"/>
      <c r="P217" s="6"/>
      <c r="Q217" s="6"/>
      <c r="R217" s="8">
        <v>235</v>
      </c>
      <c r="S217" s="8">
        <v>235</v>
      </c>
      <c r="T217" s="8">
        <v>235</v>
      </c>
      <c r="U217" s="110">
        <v>235</v>
      </c>
      <c r="V217" s="114">
        <f t="shared" si="49"/>
        <v>26.966666666666669</v>
      </c>
      <c r="W217" s="14">
        <f t="shared" si="50"/>
        <v>10.066666666666666</v>
      </c>
      <c r="X217" s="14">
        <f t="shared" si="51"/>
        <v>0</v>
      </c>
      <c r="Y217" s="173">
        <f t="shared" si="52"/>
        <v>0</v>
      </c>
      <c r="Z217" s="440"/>
      <c r="AA217" s="415"/>
      <c r="AB217" s="415"/>
      <c r="AC217" s="415"/>
      <c r="AD217" s="415"/>
      <c r="AE217" s="415"/>
      <c r="AF217" s="415"/>
      <c r="AG217" s="415"/>
      <c r="AH217" s="421"/>
      <c r="AI217" s="418"/>
      <c r="AJ217" s="421"/>
    </row>
    <row r="218" spans="1:36" ht="18.75" x14ac:dyDescent="0.25">
      <c r="A218" s="434"/>
      <c r="B218" s="437"/>
      <c r="C218" s="442"/>
      <c r="D218" s="34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"/>
      <c r="S218" s="10"/>
      <c r="T218" s="10"/>
      <c r="U218" s="113"/>
      <c r="V218" s="114">
        <f t="shared" si="49"/>
        <v>0</v>
      </c>
      <c r="W218" s="14">
        <f t="shared" si="50"/>
        <v>0</v>
      </c>
      <c r="X218" s="14">
        <f t="shared" si="51"/>
        <v>0</v>
      </c>
      <c r="Y218" s="173">
        <f t="shared" si="52"/>
        <v>0</v>
      </c>
      <c r="Z218" s="440"/>
      <c r="AA218" s="415"/>
      <c r="AB218" s="415"/>
      <c r="AC218" s="415"/>
      <c r="AD218" s="415"/>
      <c r="AE218" s="415"/>
      <c r="AF218" s="415"/>
      <c r="AG218" s="415"/>
      <c r="AH218" s="421"/>
      <c r="AI218" s="418"/>
      <c r="AJ218" s="421"/>
    </row>
    <row r="219" spans="1:36" ht="18.75" x14ac:dyDescent="0.25">
      <c r="A219" s="434"/>
      <c r="B219" s="437"/>
      <c r="C219" s="442"/>
      <c r="D219" s="34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8"/>
      <c r="S219" s="8"/>
      <c r="T219" s="8"/>
      <c r="U219" s="110"/>
      <c r="V219" s="114">
        <f t="shared" si="49"/>
        <v>0</v>
      </c>
      <c r="W219" s="14">
        <f t="shared" si="50"/>
        <v>0</v>
      </c>
      <c r="X219" s="14">
        <f t="shared" si="51"/>
        <v>0</v>
      </c>
      <c r="Y219" s="173">
        <f t="shared" si="52"/>
        <v>0</v>
      </c>
      <c r="Z219" s="440"/>
      <c r="AA219" s="415"/>
      <c r="AB219" s="415"/>
      <c r="AC219" s="415"/>
      <c r="AD219" s="415"/>
      <c r="AE219" s="415"/>
      <c r="AF219" s="415"/>
      <c r="AG219" s="415"/>
      <c r="AH219" s="421"/>
      <c r="AI219" s="418"/>
      <c r="AJ219" s="421"/>
    </row>
    <row r="220" spans="1:36" ht="18.75" x14ac:dyDescent="0.25">
      <c r="A220" s="434"/>
      <c r="B220" s="437"/>
      <c r="C220" s="442"/>
      <c r="D220" s="34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0"/>
      <c r="S220" s="10"/>
      <c r="T220" s="10"/>
      <c r="U220" s="113"/>
      <c r="V220" s="114">
        <f t="shared" si="49"/>
        <v>0</v>
      </c>
      <c r="W220" s="14">
        <f t="shared" si="50"/>
        <v>0</v>
      </c>
      <c r="X220" s="14">
        <f t="shared" si="51"/>
        <v>0</v>
      </c>
      <c r="Y220" s="173">
        <f t="shared" si="52"/>
        <v>0</v>
      </c>
      <c r="Z220" s="440"/>
      <c r="AA220" s="415"/>
      <c r="AB220" s="415"/>
      <c r="AC220" s="415"/>
      <c r="AD220" s="415"/>
      <c r="AE220" s="415"/>
      <c r="AF220" s="415"/>
      <c r="AG220" s="415"/>
      <c r="AH220" s="421"/>
      <c r="AI220" s="418"/>
      <c r="AJ220" s="421"/>
    </row>
    <row r="221" spans="1:36" ht="18.75" x14ac:dyDescent="0.25">
      <c r="A221" s="434"/>
      <c r="B221" s="437"/>
      <c r="C221" s="442"/>
      <c r="D221" s="341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8"/>
      <c r="S221" s="8"/>
      <c r="T221" s="8"/>
      <c r="U221" s="110"/>
      <c r="V221" s="114">
        <f t="shared" si="49"/>
        <v>0</v>
      </c>
      <c r="W221" s="14">
        <f t="shared" si="50"/>
        <v>0</v>
      </c>
      <c r="X221" s="14">
        <f t="shared" si="51"/>
        <v>0</v>
      </c>
      <c r="Y221" s="173">
        <f t="shared" si="52"/>
        <v>0</v>
      </c>
      <c r="Z221" s="440"/>
      <c r="AA221" s="415"/>
      <c r="AB221" s="415"/>
      <c r="AC221" s="415"/>
      <c r="AD221" s="415"/>
      <c r="AE221" s="415"/>
      <c r="AF221" s="415"/>
      <c r="AG221" s="415"/>
      <c r="AH221" s="421"/>
      <c r="AI221" s="418"/>
      <c r="AJ221" s="421"/>
    </row>
    <row r="222" spans="1:36" ht="18.75" x14ac:dyDescent="0.25">
      <c r="A222" s="434"/>
      <c r="B222" s="437"/>
      <c r="C222" s="442"/>
      <c r="D222" s="34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0"/>
      <c r="S222" s="10"/>
      <c r="T222" s="10"/>
      <c r="U222" s="113"/>
      <c r="V222" s="114">
        <f t="shared" si="49"/>
        <v>0</v>
      </c>
      <c r="W222" s="14">
        <f t="shared" si="50"/>
        <v>0</v>
      </c>
      <c r="X222" s="14">
        <f t="shared" si="51"/>
        <v>0</v>
      </c>
      <c r="Y222" s="173">
        <f t="shared" si="52"/>
        <v>0</v>
      </c>
      <c r="Z222" s="440"/>
      <c r="AA222" s="415"/>
      <c r="AB222" s="415"/>
      <c r="AC222" s="415"/>
      <c r="AD222" s="415"/>
      <c r="AE222" s="415"/>
      <c r="AF222" s="415"/>
      <c r="AG222" s="415"/>
      <c r="AH222" s="421"/>
      <c r="AI222" s="418"/>
      <c r="AJ222" s="421"/>
    </row>
    <row r="223" spans="1:36" ht="18.75" x14ac:dyDescent="0.25">
      <c r="A223" s="434"/>
      <c r="B223" s="437"/>
      <c r="C223" s="442"/>
      <c r="D223" s="341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8"/>
      <c r="S223" s="8"/>
      <c r="T223" s="8"/>
      <c r="U223" s="110"/>
      <c r="V223" s="114">
        <f t="shared" si="49"/>
        <v>0</v>
      </c>
      <c r="W223" s="14">
        <f t="shared" si="50"/>
        <v>0</v>
      </c>
      <c r="X223" s="14">
        <f t="shared" si="51"/>
        <v>0</v>
      </c>
      <c r="Y223" s="173">
        <f t="shared" si="52"/>
        <v>0</v>
      </c>
      <c r="Z223" s="440"/>
      <c r="AA223" s="415"/>
      <c r="AB223" s="415"/>
      <c r="AC223" s="415"/>
      <c r="AD223" s="415"/>
      <c r="AE223" s="415"/>
      <c r="AF223" s="415"/>
      <c r="AG223" s="415"/>
      <c r="AH223" s="421"/>
      <c r="AI223" s="418"/>
      <c r="AJ223" s="421"/>
    </row>
    <row r="224" spans="1:36" ht="18.75" x14ac:dyDescent="0.25">
      <c r="A224" s="434"/>
      <c r="B224" s="437"/>
      <c r="C224" s="442"/>
      <c r="D224" s="34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0"/>
      <c r="S224" s="10"/>
      <c r="T224" s="10"/>
      <c r="U224" s="113"/>
      <c r="V224" s="114">
        <f t="shared" si="49"/>
        <v>0</v>
      </c>
      <c r="W224" s="14">
        <f t="shared" si="50"/>
        <v>0</v>
      </c>
      <c r="X224" s="14">
        <f t="shared" si="51"/>
        <v>0</v>
      </c>
      <c r="Y224" s="173">
        <f t="shared" si="52"/>
        <v>0</v>
      </c>
      <c r="Z224" s="440"/>
      <c r="AA224" s="415"/>
      <c r="AB224" s="415"/>
      <c r="AC224" s="415"/>
      <c r="AD224" s="415"/>
      <c r="AE224" s="415"/>
      <c r="AF224" s="415"/>
      <c r="AG224" s="415"/>
      <c r="AH224" s="421"/>
      <c r="AI224" s="418"/>
      <c r="AJ224" s="421"/>
    </row>
    <row r="225" spans="1:36" ht="18.75" x14ac:dyDescent="0.25">
      <c r="A225" s="434"/>
      <c r="B225" s="437"/>
      <c r="C225" s="442"/>
      <c r="D225" s="341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8"/>
      <c r="S225" s="8"/>
      <c r="T225" s="8"/>
      <c r="U225" s="110"/>
      <c r="V225" s="114">
        <f t="shared" si="49"/>
        <v>0</v>
      </c>
      <c r="W225" s="14">
        <f t="shared" si="50"/>
        <v>0</v>
      </c>
      <c r="X225" s="14">
        <f t="shared" si="51"/>
        <v>0</v>
      </c>
      <c r="Y225" s="173">
        <f t="shared" si="52"/>
        <v>0</v>
      </c>
      <c r="Z225" s="440"/>
      <c r="AA225" s="415"/>
      <c r="AB225" s="415"/>
      <c r="AC225" s="415"/>
      <c r="AD225" s="415"/>
      <c r="AE225" s="415"/>
      <c r="AF225" s="415"/>
      <c r="AG225" s="415"/>
      <c r="AH225" s="421"/>
      <c r="AI225" s="418"/>
      <c r="AJ225" s="421"/>
    </row>
    <row r="226" spans="1:36" ht="18.75" x14ac:dyDescent="0.25">
      <c r="A226" s="434"/>
      <c r="B226" s="437"/>
      <c r="C226" s="442"/>
      <c r="D226" s="34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"/>
      <c r="S226" s="10"/>
      <c r="T226" s="10"/>
      <c r="U226" s="113"/>
      <c r="V226" s="114">
        <f t="shared" si="49"/>
        <v>0</v>
      </c>
      <c r="W226" s="14">
        <f t="shared" si="50"/>
        <v>0</v>
      </c>
      <c r="X226" s="14">
        <f t="shared" si="51"/>
        <v>0</v>
      </c>
      <c r="Y226" s="173">
        <f t="shared" si="52"/>
        <v>0</v>
      </c>
      <c r="Z226" s="440"/>
      <c r="AA226" s="415"/>
      <c r="AB226" s="415"/>
      <c r="AC226" s="415"/>
      <c r="AD226" s="415"/>
      <c r="AE226" s="415"/>
      <c r="AF226" s="415"/>
      <c r="AG226" s="415"/>
      <c r="AH226" s="421"/>
      <c r="AI226" s="418"/>
      <c r="AJ226" s="421"/>
    </row>
    <row r="227" spans="1:36" ht="18.75" x14ac:dyDescent="0.25">
      <c r="A227" s="434"/>
      <c r="B227" s="437"/>
      <c r="C227" s="442"/>
      <c r="D227" s="341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8"/>
      <c r="S227" s="8"/>
      <c r="T227" s="8"/>
      <c r="U227" s="110"/>
      <c r="V227" s="114">
        <f t="shared" si="49"/>
        <v>0</v>
      </c>
      <c r="W227" s="14">
        <f t="shared" si="50"/>
        <v>0</v>
      </c>
      <c r="X227" s="14">
        <f t="shared" si="51"/>
        <v>0</v>
      </c>
      <c r="Y227" s="173">
        <f t="shared" si="52"/>
        <v>0</v>
      </c>
      <c r="Z227" s="440"/>
      <c r="AA227" s="415"/>
      <c r="AB227" s="415"/>
      <c r="AC227" s="415"/>
      <c r="AD227" s="415"/>
      <c r="AE227" s="415"/>
      <c r="AF227" s="415"/>
      <c r="AG227" s="415"/>
      <c r="AH227" s="421"/>
      <c r="AI227" s="418"/>
      <c r="AJ227" s="421"/>
    </row>
    <row r="228" spans="1:36" ht="18.75" x14ac:dyDescent="0.25">
      <c r="A228" s="434"/>
      <c r="B228" s="437"/>
      <c r="C228" s="442"/>
      <c r="D228" s="34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0"/>
      <c r="S228" s="10"/>
      <c r="T228" s="10"/>
      <c r="U228" s="113"/>
      <c r="V228" s="114">
        <f t="shared" si="49"/>
        <v>0</v>
      </c>
      <c r="W228" s="14">
        <f t="shared" si="50"/>
        <v>0</v>
      </c>
      <c r="X228" s="14">
        <f t="shared" si="51"/>
        <v>0</v>
      </c>
      <c r="Y228" s="173">
        <f t="shared" si="52"/>
        <v>0</v>
      </c>
      <c r="Z228" s="440"/>
      <c r="AA228" s="415"/>
      <c r="AB228" s="415"/>
      <c r="AC228" s="415"/>
      <c r="AD228" s="415"/>
      <c r="AE228" s="415"/>
      <c r="AF228" s="415"/>
      <c r="AG228" s="415"/>
      <c r="AH228" s="421"/>
      <c r="AI228" s="418"/>
      <c r="AJ228" s="421"/>
    </row>
    <row r="229" spans="1:36" ht="18.75" x14ac:dyDescent="0.25">
      <c r="A229" s="434"/>
      <c r="B229" s="437"/>
      <c r="C229" s="442"/>
      <c r="D229" s="341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8"/>
      <c r="S229" s="8"/>
      <c r="T229" s="8"/>
      <c r="U229" s="110"/>
      <c r="V229" s="114">
        <f t="shared" si="49"/>
        <v>0</v>
      </c>
      <c r="W229" s="14">
        <f t="shared" si="50"/>
        <v>0</v>
      </c>
      <c r="X229" s="14">
        <f t="shared" si="51"/>
        <v>0</v>
      </c>
      <c r="Y229" s="173">
        <f t="shared" si="52"/>
        <v>0</v>
      </c>
      <c r="Z229" s="440"/>
      <c r="AA229" s="415"/>
      <c r="AB229" s="415"/>
      <c r="AC229" s="415"/>
      <c r="AD229" s="415"/>
      <c r="AE229" s="415"/>
      <c r="AF229" s="415"/>
      <c r="AG229" s="415"/>
      <c r="AH229" s="421"/>
      <c r="AI229" s="418"/>
      <c r="AJ229" s="421"/>
    </row>
    <row r="230" spans="1:36" ht="18.75" x14ac:dyDescent="0.25">
      <c r="A230" s="434"/>
      <c r="B230" s="437"/>
      <c r="C230" s="442"/>
      <c r="D230" s="34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/>
      <c r="S230" s="10"/>
      <c r="T230" s="10"/>
      <c r="U230" s="113"/>
      <c r="V230" s="114">
        <f t="shared" si="49"/>
        <v>0</v>
      </c>
      <c r="W230" s="14">
        <f t="shared" si="50"/>
        <v>0</v>
      </c>
      <c r="X230" s="14">
        <f t="shared" si="51"/>
        <v>0</v>
      </c>
      <c r="Y230" s="173">
        <f t="shared" si="52"/>
        <v>0</v>
      </c>
      <c r="Z230" s="440"/>
      <c r="AA230" s="415"/>
      <c r="AB230" s="415"/>
      <c r="AC230" s="415"/>
      <c r="AD230" s="415"/>
      <c r="AE230" s="415"/>
      <c r="AF230" s="415"/>
      <c r="AG230" s="415"/>
      <c r="AH230" s="421"/>
      <c r="AI230" s="418"/>
      <c r="AJ230" s="421"/>
    </row>
    <row r="231" spans="1:36" ht="19.5" thickBot="1" x14ac:dyDescent="0.3">
      <c r="A231" s="435"/>
      <c r="B231" s="438"/>
      <c r="C231" s="443"/>
      <c r="D231" s="342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2"/>
      <c r="S231" s="12"/>
      <c r="T231" s="12"/>
      <c r="U231" s="117"/>
      <c r="V231" s="118">
        <f t="shared" si="49"/>
        <v>0</v>
      </c>
      <c r="W231" s="15">
        <f t="shared" si="50"/>
        <v>0</v>
      </c>
      <c r="X231" s="15">
        <f t="shared" si="51"/>
        <v>0</v>
      </c>
      <c r="Y231" s="174">
        <f t="shared" si="52"/>
        <v>0</v>
      </c>
      <c r="Z231" s="441"/>
      <c r="AA231" s="416"/>
      <c r="AB231" s="416"/>
      <c r="AC231" s="416"/>
      <c r="AD231" s="416"/>
      <c r="AE231" s="416"/>
      <c r="AF231" s="416"/>
      <c r="AG231" s="416"/>
      <c r="AH231" s="422"/>
      <c r="AI231" s="419"/>
      <c r="AJ231" s="422"/>
    </row>
    <row r="232" spans="1:36" ht="18.75" x14ac:dyDescent="0.25">
      <c r="A232" s="433">
        <v>12</v>
      </c>
      <c r="B232" s="436" t="s">
        <v>56</v>
      </c>
      <c r="C232" s="423" t="s">
        <v>21</v>
      </c>
      <c r="D232" s="338">
        <f>250*0.9</f>
        <v>225</v>
      </c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5"/>
      <c r="S232" s="5"/>
      <c r="T232" s="5"/>
      <c r="U232" s="106"/>
      <c r="V232" s="107">
        <f t="shared" si="49"/>
        <v>0</v>
      </c>
      <c r="W232" s="16">
        <f t="shared" si="50"/>
        <v>0</v>
      </c>
      <c r="X232" s="16">
        <f t="shared" si="51"/>
        <v>0</v>
      </c>
      <c r="Y232" s="175">
        <f t="shared" si="52"/>
        <v>0</v>
      </c>
      <c r="Z232" s="439">
        <f t="shared" ref="Z232:AC232" si="57">SUM(V232:V251)</f>
        <v>37.300000000000004</v>
      </c>
      <c r="AA232" s="414">
        <f t="shared" si="57"/>
        <v>35.533333333333331</v>
      </c>
      <c r="AB232" s="414">
        <f t="shared" si="57"/>
        <v>0</v>
      </c>
      <c r="AC232" s="414">
        <f t="shared" si="57"/>
        <v>0</v>
      </c>
      <c r="AD232" s="414">
        <f t="shared" ref="AD232" si="58">Z232*0.38*0.9*SQRT(3)</f>
        <v>22.095079331833141</v>
      </c>
      <c r="AE232" s="414">
        <f t="shared" si="46"/>
        <v>21.048574233900023</v>
      </c>
      <c r="AF232" s="414">
        <f t="shared" si="46"/>
        <v>0</v>
      </c>
      <c r="AG232" s="414">
        <f t="shared" si="46"/>
        <v>0</v>
      </c>
      <c r="AH232" s="420">
        <f>MAX(Z232:AC251)</f>
        <v>37.300000000000004</v>
      </c>
      <c r="AI232" s="417">
        <f t="shared" ref="AI232" si="59">AH232*0.38*0.9*SQRT(3)</f>
        <v>22.095079331833141</v>
      </c>
      <c r="AJ232" s="420">
        <f t="shared" ref="AJ232" si="60">D232-AI232</f>
        <v>202.90492066816685</v>
      </c>
    </row>
    <row r="233" spans="1:36" ht="18.75" x14ac:dyDescent="0.25">
      <c r="A233" s="434"/>
      <c r="B233" s="437"/>
      <c r="C233" s="442"/>
      <c r="D233" s="341"/>
      <c r="E233" s="7" t="s">
        <v>859</v>
      </c>
      <c r="F233" s="7">
        <v>38.4</v>
      </c>
      <c r="G233" s="7">
        <v>23</v>
      </c>
      <c r="H233" s="7">
        <v>12.3</v>
      </c>
      <c r="I233" s="7">
        <v>23.6</v>
      </c>
      <c r="J233" s="7">
        <v>27.5</v>
      </c>
      <c r="K233" s="7">
        <v>15.1</v>
      </c>
      <c r="L233" s="7"/>
      <c r="M233" s="7"/>
      <c r="N233" s="7"/>
      <c r="O233" s="7"/>
      <c r="P233" s="7"/>
      <c r="Q233" s="7"/>
      <c r="R233" s="8">
        <v>233</v>
      </c>
      <c r="S233" s="8">
        <v>233</v>
      </c>
      <c r="T233" s="8">
        <v>233</v>
      </c>
      <c r="U233" s="110">
        <v>233</v>
      </c>
      <c r="V233" s="114">
        <f t="shared" si="49"/>
        <v>24.566666666666666</v>
      </c>
      <c r="W233" s="14">
        <f t="shared" si="50"/>
        <v>22.066666666666666</v>
      </c>
      <c r="X233" s="14">
        <f t="shared" si="51"/>
        <v>0</v>
      </c>
      <c r="Y233" s="173">
        <f t="shared" si="52"/>
        <v>0</v>
      </c>
      <c r="Z233" s="440"/>
      <c r="AA233" s="415"/>
      <c r="AB233" s="415"/>
      <c r="AC233" s="415"/>
      <c r="AD233" s="415"/>
      <c r="AE233" s="415"/>
      <c r="AF233" s="415"/>
      <c r="AG233" s="415"/>
      <c r="AH233" s="421"/>
      <c r="AI233" s="418"/>
      <c r="AJ233" s="421"/>
    </row>
    <row r="234" spans="1:36" ht="18.75" x14ac:dyDescent="0.25">
      <c r="A234" s="434"/>
      <c r="B234" s="437"/>
      <c r="C234" s="442"/>
      <c r="D234" s="34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0"/>
      <c r="S234" s="10"/>
      <c r="T234" s="10"/>
      <c r="U234" s="113"/>
      <c r="V234" s="114">
        <f t="shared" si="49"/>
        <v>0</v>
      </c>
      <c r="W234" s="14">
        <f t="shared" si="50"/>
        <v>0</v>
      </c>
      <c r="X234" s="14">
        <f t="shared" si="51"/>
        <v>0</v>
      </c>
      <c r="Y234" s="173">
        <f t="shared" si="52"/>
        <v>0</v>
      </c>
      <c r="Z234" s="440"/>
      <c r="AA234" s="415"/>
      <c r="AB234" s="415"/>
      <c r="AC234" s="415"/>
      <c r="AD234" s="415"/>
      <c r="AE234" s="415"/>
      <c r="AF234" s="415"/>
      <c r="AG234" s="415"/>
      <c r="AH234" s="421"/>
      <c r="AI234" s="418"/>
      <c r="AJ234" s="421"/>
    </row>
    <row r="235" spans="1:36" ht="18.75" x14ac:dyDescent="0.25">
      <c r="A235" s="434"/>
      <c r="B235" s="437"/>
      <c r="C235" s="442"/>
      <c r="D235" s="341"/>
      <c r="E235" s="7" t="s">
        <v>860</v>
      </c>
      <c r="F235" s="7">
        <v>1.9</v>
      </c>
      <c r="G235" s="7">
        <v>4.9000000000000004</v>
      </c>
      <c r="H235" s="7">
        <v>6.9</v>
      </c>
      <c r="I235" s="6">
        <v>3.1</v>
      </c>
      <c r="J235" s="6">
        <v>4.5999999999999996</v>
      </c>
      <c r="K235" s="6">
        <v>7.4</v>
      </c>
      <c r="L235" s="6"/>
      <c r="M235" s="6"/>
      <c r="N235" s="6"/>
      <c r="O235" s="6"/>
      <c r="P235" s="6"/>
      <c r="Q235" s="6"/>
      <c r="R235" s="8">
        <v>233</v>
      </c>
      <c r="S235" s="8">
        <v>233</v>
      </c>
      <c r="T235" s="8">
        <v>233</v>
      </c>
      <c r="U235" s="110">
        <v>233</v>
      </c>
      <c r="V235" s="114">
        <f t="shared" si="49"/>
        <v>4.5666666666666673</v>
      </c>
      <c r="W235" s="14">
        <f t="shared" si="50"/>
        <v>5.0333333333333332</v>
      </c>
      <c r="X235" s="14">
        <f t="shared" si="51"/>
        <v>0</v>
      </c>
      <c r="Y235" s="173">
        <f t="shared" si="52"/>
        <v>0</v>
      </c>
      <c r="Z235" s="440"/>
      <c r="AA235" s="415"/>
      <c r="AB235" s="415"/>
      <c r="AC235" s="415"/>
      <c r="AD235" s="415"/>
      <c r="AE235" s="415"/>
      <c r="AF235" s="415"/>
      <c r="AG235" s="415"/>
      <c r="AH235" s="421"/>
      <c r="AI235" s="418"/>
      <c r="AJ235" s="421"/>
    </row>
    <row r="236" spans="1:36" ht="18.75" x14ac:dyDescent="0.25">
      <c r="A236" s="434"/>
      <c r="B236" s="437"/>
      <c r="C236" s="442"/>
      <c r="D236" s="34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  <c r="S236" s="10"/>
      <c r="T236" s="10"/>
      <c r="U236" s="113"/>
      <c r="V236" s="114">
        <f t="shared" si="49"/>
        <v>0</v>
      </c>
      <c r="W236" s="14">
        <f t="shared" si="50"/>
        <v>0</v>
      </c>
      <c r="X236" s="14">
        <f t="shared" si="51"/>
        <v>0</v>
      </c>
      <c r="Y236" s="173">
        <f t="shared" si="52"/>
        <v>0</v>
      </c>
      <c r="Z236" s="440"/>
      <c r="AA236" s="415"/>
      <c r="AB236" s="415"/>
      <c r="AC236" s="415"/>
      <c r="AD236" s="415"/>
      <c r="AE236" s="415"/>
      <c r="AF236" s="415"/>
      <c r="AG236" s="415"/>
      <c r="AH236" s="421"/>
      <c r="AI236" s="418"/>
      <c r="AJ236" s="421"/>
    </row>
    <row r="237" spans="1:36" ht="18.75" x14ac:dyDescent="0.25">
      <c r="A237" s="434"/>
      <c r="B237" s="437"/>
      <c r="C237" s="442"/>
      <c r="D237" s="341"/>
      <c r="E237" s="7" t="s">
        <v>861</v>
      </c>
      <c r="F237" s="7">
        <v>3</v>
      </c>
      <c r="G237" s="7">
        <v>1.9</v>
      </c>
      <c r="H237" s="7">
        <v>2.5</v>
      </c>
      <c r="I237" s="6">
        <v>2.7</v>
      </c>
      <c r="J237" s="6">
        <v>3.4</v>
      </c>
      <c r="K237" s="6">
        <v>2.4</v>
      </c>
      <c r="L237" s="6"/>
      <c r="M237" s="6"/>
      <c r="N237" s="6"/>
      <c r="O237" s="6"/>
      <c r="P237" s="6"/>
      <c r="Q237" s="6"/>
      <c r="R237" s="8">
        <v>233</v>
      </c>
      <c r="S237" s="8">
        <v>233</v>
      </c>
      <c r="T237" s="8">
        <v>233</v>
      </c>
      <c r="U237" s="110">
        <v>233</v>
      </c>
      <c r="V237" s="114">
        <f t="shared" si="49"/>
        <v>2.4666666666666668</v>
      </c>
      <c r="W237" s="14">
        <f t="shared" si="50"/>
        <v>2.8333333333333335</v>
      </c>
      <c r="X237" s="14">
        <f t="shared" si="51"/>
        <v>0</v>
      </c>
      <c r="Y237" s="173">
        <f t="shared" si="52"/>
        <v>0</v>
      </c>
      <c r="Z237" s="440"/>
      <c r="AA237" s="415"/>
      <c r="AB237" s="415"/>
      <c r="AC237" s="415"/>
      <c r="AD237" s="415"/>
      <c r="AE237" s="415"/>
      <c r="AF237" s="415"/>
      <c r="AG237" s="415"/>
      <c r="AH237" s="421"/>
      <c r="AI237" s="418"/>
      <c r="AJ237" s="421"/>
    </row>
    <row r="238" spans="1:36" ht="18.75" x14ac:dyDescent="0.25">
      <c r="A238" s="434"/>
      <c r="B238" s="437"/>
      <c r="C238" s="442"/>
      <c r="D238" s="34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0"/>
      <c r="S238" s="10"/>
      <c r="T238" s="10"/>
      <c r="U238" s="113"/>
      <c r="V238" s="114">
        <f t="shared" si="49"/>
        <v>0</v>
      </c>
      <c r="W238" s="14">
        <f t="shared" si="50"/>
        <v>0</v>
      </c>
      <c r="X238" s="14">
        <f t="shared" si="51"/>
        <v>0</v>
      </c>
      <c r="Y238" s="173">
        <f t="shared" si="52"/>
        <v>0</v>
      </c>
      <c r="Z238" s="440"/>
      <c r="AA238" s="415"/>
      <c r="AB238" s="415"/>
      <c r="AC238" s="415"/>
      <c r="AD238" s="415"/>
      <c r="AE238" s="415"/>
      <c r="AF238" s="415"/>
      <c r="AG238" s="415"/>
      <c r="AH238" s="421"/>
      <c r="AI238" s="418"/>
      <c r="AJ238" s="421"/>
    </row>
    <row r="239" spans="1:36" ht="18.75" x14ac:dyDescent="0.25">
      <c r="A239" s="434"/>
      <c r="B239" s="437"/>
      <c r="C239" s="442"/>
      <c r="D239" s="341"/>
      <c r="E239" s="7" t="s">
        <v>862</v>
      </c>
      <c r="F239" s="7">
        <v>5.7</v>
      </c>
      <c r="G239" s="7">
        <v>0</v>
      </c>
      <c r="H239" s="7">
        <v>0</v>
      </c>
      <c r="I239" s="6">
        <v>5.6</v>
      </c>
      <c r="J239" s="6">
        <v>0</v>
      </c>
      <c r="K239" s="6">
        <v>0</v>
      </c>
      <c r="L239" s="6"/>
      <c r="M239" s="6"/>
      <c r="N239" s="6"/>
      <c r="O239" s="6"/>
      <c r="P239" s="6"/>
      <c r="Q239" s="6"/>
      <c r="R239" s="8">
        <v>233</v>
      </c>
      <c r="S239" s="8">
        <v>233</v>
      </c>
      <c r="T239" s="8">
        <v>233</v>
      </c>
      <c r="U239" s="110">
        <v>233</v>
      </c>
      <c r="V239" s="114">
        <f t="shared" si="49"/>
        <v>5.7</v>
      </c>
      <c r="W239" s="14">
        <f t="shared" si="50"/>
        <v>5.6</v>
      </c>
      <c r="X239" s="14">
        <f t="shared" si="51"/>
        <v>0</v>
      </c>
      <c r="Y239" s="173">
        <f t="shared" si="52"/>
        <v>0</v>
      </c>
      <c r="Z239" s="440"/>
      <c r="AA239" s="415"/>
      <c r="AB239" s="415"/>
      <c r="AC239" s="415"/>
      <c r="AD239" s="415"/>
      <c r="AE239" s="415"/>
      <c r="AF239" s="415"/>
      <c r="AG239" s="415"/>
      <c r="AH239" s="421"/>
      <c r="AI239" s="418"/>
      <c r="AJ239" s="421"/>
    </row>
    <row r="240" spans="1:36" ht="18.75" x14ac:dyDescent="0.25">
      <c r="A240" s="434"/>
      <c r="B240" s="437"/>
      <c r="C240" s="442"/>
      <c r="D240" s="34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0"/>
      <c r="S240" s="10"/>
      <c r="T240" s="10"/>
      <c r="U240" s="113"/>
      <c r="V240" s="114">
        <f t="shared" si="49"/>
        <v>0</v>
      </c>
      <c r="W240" s="14">
        <f t="shared" si="50"/>
        <v>0</v>
      </c>
      <c r="X240" s="14">
        <f t="shared" si="51"/>
        <v>0</v>
      </c>
      <c r="Y240" s="173">
        <f t="shared" si="52"/>
        <v>0</v>
      </c>
      <c r="Z240" s="440"/>
      <c r="AA240" s="415"/>
      <c r="AB240" s="415"/>
      <c r="AC240" s="415"/>
      <c r="AD240" s="415"/>
      <c r="AE240" s="415"/>
      <c r="AF240" s="415"/>
      <c r="AG240" s="415"/>
      <c r="AH240" s="421"/>
      <c r="AI240" s="418"/>
      <c r="AJ240" s="421"/>
    </row>
    <row r="241" spans="1:36" ht="18.75" x14ac:dyDescent="0.25">
      <c r="A241" s="434"/>
      <c r="B241" s="437"/>
      <c r="C241" s="442"/>
      <c r="D241" s="341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8"/>
      <c r="S241" s="8"/>
      <c r="T241" s="8"/>
      <c r="U241" s="110"/>
      <c r="V241" s="114">
        <f t="shared" si="49"/>
        <v>0</v>
      </c>
      <c r="W241" s="14">
        <f t="shared" si="50"/>
        <v>0</v>
      </c>
      <c r="X241" s="14">
        <f t="shared" si="51"/>
        <v>0</v>
      </c>
      <c r="Y241" s="173">
        <f t="shared" si="52"/>
        <v>0</v>
      </c>
      <c r="Z241" s="440"/>
      <c r="AA241" s="415"/>
      <c r="AB241" s="415"/>
      <c r="AC241" s="415"/>
      <c r="AD241" s="415"/>
      <c r="AE241" s="415"/>
      <c r="AF241" s="415"/>
      <c r="AG241" s="415"/>
      <c r="AH241" s="421"/>
      <c r="AI241" s="418"/>
      <c r="AJ241" s="421"/>
    </row>
    <row r="242" spans="1:36" ht="18.75" x14ac:dyDescent="0.25">
      <c r="A242" s="434"/>
      <c r="B242" s="437"/>
      <c r="C242" s="442"/>
      <c r="D242" s="34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0"/>
      <c r="S242" s="10"/>
      <c r="T242" s="10"/>
      <c r="U242" s="113"/>
      <c r="V242" s="114">
        <f t="shared" si="49"/>
        <v>0</v>
      </c>
      <c r="W242" s="14">
        <f t="shared" si="50"/>
        <v>0</v>
      </c>
      <c r="X242" s="14">
        <f t="shared" si="51"/>
        <v>0</v>
      </c>
      <c r="Y242" s="173">
        <f t="shared" si="52"/>
        <v>0</v>
      </c>
      <c r="Z242" s="440"/>
      <c r="AA242" s="415"/>
      <c r="AB242" s="415"/>
      <c r="AC242" s="415"/>
      <c r="AD242" s="415"/>
      <c r="AE242" s="415"/>
      <c r="AF242" s="415"/>
      <c r="AG242" s="415"/>
      <c r="AH242" s="421"/>
      <c r="AI242" s="418"/>
      <c r="AJ242" s="421"/>
    </row>
    <row r="243" spans="1:36" ht="18.75" x14ac:dyDescent="0.25">
      <c r="A243" s="434"/>
      <c r="B243" s="437"/>
      <c r="C243" s="442"/>
      <c r="D243" s="341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8"/>
      <c r="S243" s="8"/>
      <c r="T243" s="8"/>
      <c r="U243" s="110"/>
      <c r="V243" s="114">
        <f t="shared" si="49"/>
        <v>0</v>
      </c>
      <c r="W243" s="14">
        <f t="shared" si="50"/>
        <v>0</v>
      </c>
      <c r="X243" s="14">
        <f t="shared" si="51"/>
        <v>0</v>
      </c>
      <c r="Y243" s="173">
        <f t="shared" si="52"/>
        <v>0</v>
      </c>
      <c r="Z243" s="440"/>
      <c r="AA243" s="415"/>
      <c r="AB243" s="415"/>
      <c r="AC243" s="415"/>
      <c r="AD243" s="415"/>
      <c r="AE243" s="415"/>
      <c r="AF243" s="415"/>
      <c r="AG243" s="415"/>
      <c r="AH243" s="421"/>
      <c r="AI243" s="418"/>
      <c r="AJ243" s="421"/>
    </row>
    <row r="244" spans="1:36" ht="18.75" x14ac:dyDescent="0.25">
      <c r="A244" s="434"/>
      <c r="B244" s="437"/>
      <c r="C244" s="442"/>
      <c r="D244" s="34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0"/>
      <c r="S244" s="10"/>
      <c r="T244" s="10"/>
      <c r="U244" s="113"/>
      <c r="V244" s="114">
        <f t="shared" si="49"/>
        <v>0</v>
      </c>
      <c r="W244" s="14">
        <f t="shared" si="50"/>
        <v>0</v>
      </c>
      <c r="X244" s="14">
        <f t="shared" si="51"/>
        <v>0</v>
      </c>
      <c r="Y244" s="173">
        <f t="shared" si="52"/>
        <v>0</v>
      </c>
      <c r="Z244" s="440"/>
      <c r="AA244" s="415"/>
      <c r="AB244" s="415"/>
      <c r="AC244" s="415"/>
      <c r="AD244" s="415"/>
      <c r="AE244" s="415"/>
      <c r="AF244" s="415"/>
      <c r="AG244" s="415"/>
      <c r="AH244" s="421"/>
      <c r="AI244" s="418"/>
      <c r="AJ244" s="421"/>
    </row>
    <row r="245" spans="1:36" ht="18.75" x14ac:dyDescent="0.25">
      <c r="A245" s="434"/>
      <c r="B245" s="437"/>
      <c r="C245" s="442"/>
      <c r="D245" s="341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8"/>
      <c r="S245" s="8"/>
      <c r="T245" s="8"/>
      <c r="U245" s="110"/>
      <c r="V245" s="114">
        <f t="shared" si="49"/>
        <v>0</v>
      </c>
      <c r="W245" s="14">
        <f t="shared" si="50"/>
        <v>0</v>
      </c>
      <c r="X245" s="14">
        <f t="shared" si="51"/>
        <v>0</v>
      </c>
      <c r="Y245" s="173">
        <f t="shared" si="52"/>
        <v>0</v>
      </c>
      <c r="Z245" s="440"/>
      <c r="AA245" s="415"/>
      <c r="AB245" s="415"/>
      <c r="AC245" s="415"/>
      <c r="AD245" s="415"/>
      <c r="AE245" s="415"/>
      <c r="AF245" s="415"/>
      <c r="AG245" s="415"/>
      <c r="AH245" s="421"/>
      <c r="AI245" s="418"/>
      <c r="AJ245" s="421"/>
    </row>
    <row r="246" spans="1:36" ht="18.75" x14ac:dyDescent="0.25">
      <c r="A246" s="434"/>
      <c r="B246" s="437"/>
      <c r="C246" s="442"/>
      <c r="D246" s="34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0"/>
      <c r="S246" s="10"/>
      <c r="T246" s="10"/>
      <c r="U246" s="113"/>
      <c r="V246" s="114">
        <f t="shared" si="49"/>
        <v>0</v>
      </c>
      <c r="W246" s="14">
        <f t="shared" si="50"/>
        <v>0</v>
      </c>
      <c r="X246" s="14">
        <f t="shared" si="51"/>
        <v>0</v>
      </c>
      <c r="Y246" s="173">
        <f t="shared" si="52"/>
        <v>0</v>
      </c>
      <c r="Z246" s="440"/>
      <c r="AA246" s="415"/>
      <c r="AB246" s="415"/>
      <c r="AC246" s="415"/>
      <c r="AD246" s="415"/>
      <c r="AE246" s="415"/>
      <c r="AF246" s="415"/>
      <c r="AG246" s="415"/>
      <c r="AH246" s="421"/>
      <c r="AI246" s="418"/>
      <c r="AJ246" s="421"/>
    </row>
    <row r="247" spans="1:36" ht="18.75" x14ac:dyDescent="0.25">
      <c r="A247" s="434"/>
      <c r="B247" s="437"/>
      <c r="C247" s="442"/>
      <c r="D247" s="341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8"/>
      <c r="S247" s="8"/>
      <c r="T247" s="8"/>
      <c r="U247" s="110"/>
      <c r="V247" s="114">
        <f t="shared" si="49"/>
        <v>0</v>
      </c>
      <c r="W247" s="14">
        <f t="shared" si="50"/>
        <v>0</v>
      </c>
      <c r="X247" s="14">
        <f t="shared" si="51"/>
        <v>0</v>
      </c>
      <c r="Y247" s="173">
        <f t="shared" si="52"/>
        <v>0</v>
      </c>
      <c r="Z247" s="440"/>
      <c r="AA247" s="415"/>
      <c r="AB247" s="415"/>
      <c r="AC247" s="415"/>
      <c r="AD247" s="415"/>
      <c r="AE247" s="415"/>
      <c r="AF247" s="415"/>
      <c r="AG247" s="415"/>
      <c r="AH247" s="421"/>
      <c r="AI247" s="418"/>
      <c r="AJ247" s="421"/>
    </row>
    <row r="248" spans="1:36" ht="18.75" x14ac:dyDescent="0.25">
      <c r="A248" s="434"/>
      <c r="B248" s="437"/>
      <c r="C248" s="442"/>
      <c r="D248" s="34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0"/>
      <c r="S248" s="10"/>
      <c r="T248" s="10"/>
      <c r="U248" s="113"/>
      <c r="V248" s="114">
        <f t="shared" si="49"/>
        <v>0</v>
      </c>
      <c r="W248" s="14">
        <f t="shared" si="50"/>
        <v>0</v>
      </c>
      <c r="X248" s="14">
        <f t="shared" si="51"/>
        <v>0</v>
      </c>
      <c r="Y248" s="173">
        <f t="shared" si="52"/>
        <v>0</v>
      </c>
      <c r="Z248" s="440"/>
      <c r="AA248" s="415"/>
      <c r="AB248" s="415"/>
      <c r="AC248" s="415"/>
      <c r="AD248" s="415"/>
      <c r="AE248" s="415"/>
      <c r="AF248" s="415"/>
      <c r="AG248" s="415"/>
      <c r="AH248" s="421"/>
      <c r="AI248" s="418"/>
      <c r="AJ248" s="421"/>
    </row>
    <row r="249" spans="1:36" ht="18.75" x14ac:dyDescent="0.25">
      <c r="A249" s="434"/>
      <c r="B249" s="437"/>
      <c r="C249" s="442"/>
      <c r="D249" s="341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8"/>
      <c r="S249" s="8"/>
      <c r="T249" s="8"/>
      <c r="U249" s="110"/>
      <c r="V249" s="114">
        <f t="shared" si="49"/>
        <v>0</v>
      </c>
      <c r="W249" s="14">
        <f t="shared" si="50"/>
        <v>0</v>
      </c>
      <c r="X249" s="14">
        <f t="shared" si="51"/>
        <v>0</v>
      </c>
      <c r="Y249" s="173">
        <f t="shared" si="52"/>
        <v>0</v>
      </c>
      <c r="Z249" s="440"/>
      <c r="AA249" s="415"/>
      <c r="AB249" s="415"/>
      <c r="AC249" s="415"/>
      <c r="AD249" s="415"/>
      <c r="AE249" s="415"/>
      <c r="AF249" s="415"/>
      <c r="AG249" s="415"/>
      <c r="AH249" s="421"/>
      <c r="AI249" s="418"/>
      <c r="AJ249" s="421"/>
    </row>
    <row r="250" spans="1:36" ht="18.75" x14ac:dyDescent="0.25">
      <c r="A250" s="434"/>
      <c r="B250" s="437"/>
      <c r="C250" s="442"/>
      <c r="D250" s="34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0"/>
      <c r="S250" s="10"/>
      <c r="T250" s="10"/>
      <c r="U250" s="113"/>
      <c r="V250" s="114">
        <f t="shared" si="49"/>
        <v>0</v>
      </c>
      <c r="W250" s="14">
        <f t="shared" si="50"/>
        <v>0</v>
      </c>
      <c r="X250" s="14">
        <f t="shared" si="51"/>
        <v>0</v>
      </c>
      <c r="Y250" s="173">
        <f t="shared" si="52"/>
        <v>0</v>
      </c>
      <c r="Z250" s="440"/>
      <c r="AA250" s="415"/>
      <c r="AB250" s="415"/>
      <c r="AC250" s="415"/>
      <c r="AD250" s="415"/>
      <c r="AE250" s="415"/>
      <c r="AF250" s="415"/>
      <c r="AG250" s="415"/>
      <c r="AH250" s="421"/>
      <c r="AI250" s="418"/>
      <c r="AJ250" s="421"/>
    </row>
    <row r="251" spans="1:36" ht="19.5" thickBot="1" x14ac:dyDescent="0.3">
      <c r="A251" s="435"/>
      <c r="B251" s="438"/>
      <c r="C251" s="443"/>
      <c r="D251" s="342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2"/>
      <c r="S251" s="12"/>
      <c r="T251" s="12"/>
      <c r="U251" s="117"/>
      <c r="V251" s="118">
        <f t="shared" si="49"/>
        <v>0</v>
      </c>
      <c r="W251" s="15">
        <f t="shared" si="50"/>
        <v>0</v>
      </c>
      <c r="X251" s="15">
        <f t="shared" si="51"/>
        <v>0</v>
      </c>
      <c r="Y251" s="174">
        <f t="shared" si="52"/>
        <v>0</v>
      </c>
      <c r="Z251" s="441"/>
      <c r="AA251" s="416"/>
      <c r="AB251" s="416"/>
      <c r="AC251" s="416"/>
      <c r="AD251" s="416"/>
      <c r="AE251" s="416"/>
      <c r="AF251" s="416"/>
      <c r="AG251" s="416"/>
      <c r="AH251" s="422"/>
      <c r="AI251" s="419"/>
      <c r="AJ251" s="422"/>
    </row>
    <row r="252" spans="1:36" ht="18.75" x14ac:dyDescent="0.25">
      <c r="A252" s="433">
        <v>13</v>
      </c>
      <c r="B252" s="436" t="s">
        <v>254</v>
      </c>
      <c r="C252" s="423" t="s">
        <v>14</v>
      </c>
      <c r="D252" s="338">
        <f>630*0.9</f>
        <v>567</v>
      </c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5"/>
      <c r="S252" s="5"/>
      <c r="T252" s="5"/>
      <c r="U252" s="106"/>
      <c r="V252" s="107">
        <f t="shared" si="49"/>
        <v>0</v>
      </c>
      <c r="W252" s="16">
        <f t="shared" si="50"/>
        <v>0</v>
      </c>
      <c r="X252" s="16">
        <f t="shared" si="51"/>
        <v>0</v>
      </c>
      <c r="Y252" s="175">
        <f t="shared" si="52"/>
        <v>0</v>
      </c>
      <c r="Z252" s="439">
        <f t="shared" ref="Z252:AC252" si="61">SUM(V252:V271)</f>
        <v>114.66666666666667</v>
      </c>
      <c r="AA252" s="414">
        <f t="shared" si="61"/>
        <v>39.9</v>
      </c>
      <c r="AB252" s="414">
        <f t="shared" si="61"/>
        <v>0</v>
      </c>
      <c r="AC252" s="414">
        <f t="shared" si="61"/>
        <v>0</v>
      </c>
      <c r="AD252" s="414">
        <f t="shared" ref="AD252" si="62">Z252*0.38*0.9*SQRT(3)</f>
        <v>67.924104469621099</v>
      </c>
      <c r="AE252" s="414">
        <f t="shared" si="46"/>
        <v>23.635218909923385</v>
      </c>
      <c r="AF252" s="414">
        <f t="shared" si="46"/>
        <v>0</v>
      </c>
      <c r="AG252" s="414">
        <f t="shared" si="46"/>
        <v>0</v>
      </c>
      <c r="AH252" s="420">
        <f>MAX(Z252:AC271)</f>
        <v>114.66666666666667</v>
      </c>
      <c r="AI252" s="417">
        <f t="shared" ref="AI252" si="63">AH252*0.38*0.9*SQRT(3)</f>
        <v>67.924104469621099</v>
      </c>
      <c r="AJ252" s="420">
        <f t="shared" ref="AJ252" si="64">D252-AI252</f>
        <v>499.07589553037889</v>
      </c>
    </row>
    <row r="253" spans="1:36" ht="18.75" x14ac:dyDescent="0.25">
      <c r="A253" s="434"/>
      <c r="B253" s="437"/>
      <c r="C253" s="442"/>
      <c r="D253" s="341"/>
      <c r="E253" s="7" t="s">
        <v>588</v>
      </c>
      <c r="F253" s="7">
        <v>1.7</v>
      </c>
      <c r="G253" s="7">
        <v>3</v>
      </c>
      <c r="H253" s="7">
        <v>1.7</v>
      </c>
      <c r="I253" s="7">
        <v>1.6</v>
      </c>
      <c r="J253" s="7">
        <v>2.8</v>
      </c>
      <c r="K253" s="7">
        <v>1.5</v>
      </c>
      <c r="L253" s="7"/>
      <c r="M253" s="7"/>
      <c r="N253" s="7"/>
      <c r="O253" s="7"/>
      <c r="P253" s="7"/>
      <c r="Q253" s="7"/>
      <c r="R253" s="8">
        <v>242</v>
      </c>
      <c r="S253" s="8">
        <v>245</v>
      </c>
      <c r="T253" s="8">
        <v>242</v>
      </c>
      <c r="U253" s="110">
        <v>242</v>
      </c>
      <c r="V253" s="114">
        <f t="shared" si="49"/>
        <v>2.1333333333333333</v>
      </c>
      <c r="W253" s="14">
        <f t="shared" si="50"/>
        <v>1.9666666666666668</v>
      </c>
      <c r="X253" s="14">
        <f t="shared" si="51"/>
        <v>0</v>
      </c>
      <c r="Y253" s="173">
        <f t="shared" si="52"/>
        <v>0</v>
      </c>
      <c r="Z253" s="440"/>
      <c r="AA253" s="415"/>
      <c r="AB253" s="415"/>
      <c r="AC253" s="415"/>
      <c r="AD253" s="415"/>
      <c r="AE253" s="415"/>
      <c r="AF253" s="415"/>
      <c r="AG253" s="415"/>
      <c r="AH253" s="421"/>
      <c r="AI253" s="418"/>
      <c r="AJ253" s="421"/>
    </row>
    <row r="254" spans="1:36" ht="18.75" x14ac:dyDescent="0.25">
      <c r="A254" s="434"/>
      <c r="B254" s="437"/>
      <c r="C254" s="442"/>
      <c r="D254" s="34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0"/>
      <c r="S254" s="10"/>
      <c r="T254" s="10"/>
      <c r="U254" s="113"/>
      <c r="V254" s="114">
        <f t="shared" si="49"/>
        <v>0</v>
      </c>
      <c r="W254" s="14">
        <f t="shared" si="50"/>
        <v>0</v>
      </c>
      <c r="X254" s="14">
        <f t="shared" si="51"/>
        <v>0</v>
      </c>
      <c r="Y254" s="173">
        <f t="shared" si="52"/>
        <v>0</v>
      </c>
      <c r="Z254" s="440"/>
      <c r="AA254" s="415"/>
      <c r="AB254" s="415"/>
      <c r="AC254" s="415"/>
      <c r="AD254" s="415"/>
      <c r="AE254" s="415"/>
      <c r="AF254" s="415"/>
      <c r="AG254" s="415"/>
      <c r="AH254" s="421"/>
      <c r="AI254" s="418"/>
      <c r="AJ254" s="421"/>
    </row>
    <row r="255" spans="1:36" ht="18.75" x14ac:dyDescent="0.25">
      <c r="A255" s="434"/>
      <c r="B255" s="437"/>
      <c r="C255" s="442"/>
      <c r="D255" s="341"/>
      <c r="E255" s="7" t="s">
        <v>863</v>
      </c>
      <c r="F255" s="7">
        <v>73.099999999999994</v>
      </c>
      <c r="G255" s="7">
        <v>136.4</v>
      </c>
      <c r="H255" s="7">
        <v>95.4</v>
      </c>
      <c r="I255" s="6">
        <v>18.899999999999999</v>
      </c>
      <c r="J255" s="6">
        <v>30</v>
      </c>
      <c r="K255" s="6">
        <v>22.5</v>
      </c>
      <c r="L255" s="6"/>
      <c r="M255" s="6"/>
      <c r="N255" s="6"/>
      <c r="O255" s="6"/>
      <c r="P255" s="6"/>
      <c r="Q255" s="6"/>
      <c r="R255" s="8">
        <v>242</v>
      </c>
      <c r="S255" s="8">
        <v>245</v>
      </c>
      <c r="T255" s="8">
        <v>242</v>
      </c>
      <c r="U255" s="110">
        <v>242</v>
      </c>
      <c r="V255" s="114">
        <f t="shared" si="49"/>
        <v>101.63333333333333</v>
      </c>
      <c r="W255" s="14">
        <f t="shared" si="50"/>
        <v>23.8</v>
      </c>
      <c r="X255" s="14">
        <f t="shared" si="51"/>
        <v>0</v>
      </c>
      <c r="Y255" s="173">
        <f t="shared" si="52"/>
        <v>0</v>
      </c>
      <c r="Z255" s="440"/>
      <c r="AA255" s="415"/>
      <c r="AB255" s="415"/>
      <c r="AC255" s="415"/>
      <c r="AD255" s="415"/>
      <c r="AE255" s="415"/>
      <c r="AF255" s="415"/>
      <c r="AG255" s="415"/>
      <c r="AH255" s="421"/>
      <c r="AI255" s="418"/>
      <c r="AJ255" s="421"/>
    </row>
    <row r="256" spans="1:36" ht="18.75" x14ac:dyDescent="0.25">
      <c r="A256" s="434"/>
      <c r="B256" s="437"/>
      <c r="C256" s="442"/>
      <c r="D256" s="34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0"/>
      <c r="S256" s="10"/>
      <c r="T256" s="10"/>
      <c r="U256" s="113"/>
      <c r="V256" s="114">
        <f t="shared" si="49"/>
        <v>0</v>
      </c>
      <c r="W256" s="14">
        <f t="shared" si="50"/>
        <v>0</v>
      </c>
      <c r="X256" s="14">
        <f t="shared" si="51"/>
        <v>0</v>
      </c>
      <c r="Y256" s="173">
        <f t="shared" si="52"/>
        <v>0</v>
      </c>
      <c r="Z256" s="440"/>
      <c r="AA256" s="415"/>
      <c r="AB256" s="415"/>
      <c r="AC256" s="415"/>
      <c r="AD256" s="415"/>
      <c r="AE256" s="415"/>
      <c r="AF256" s="415"/>
      <c r="AG256" s="415"/>
      <c r="AH256" s="421"/>
      <c r="AI256" s="418"/>
      <c r="AJ256" s="421"/>
    </row>
    <row r="257" spans="1:36" ht="18.75" x14ac:dyDescent="0.25">
      <c r="A257" s="434"/>
      <c r="B257" s="437"/>
      <c r="C257" s="442"/>
      <c r="D257" s="341"/>
      <c r="E257" s="7" t="s">
        <v>852</v>
      </c>
      <c r="F257" s="7">
        <v>4</v>
      </c>
      <c r="G257" s="7">
        <v>28</v>
      </c>
      <c r="H257" s="7">
        <v>0.7</v>
      </c>
      <c r="I257" s="6">
        <v>7.3</v>
      </c>
      <c r="J257" s="6">
        <v>26.2</v>
      </c>
      <c r="K257" s="6">
        <v>3.6</v>
      </c>
      <c r="L257" s="6"/>
      <c r="M257" s="6"/>
      <c r="N257" s="6"/>
      <c r="O257" s="6"/>
      <c r="P257" s="6"/>
      <c r="Q257" s="6"/>
      <c r="R257" s="8">
        <v>242</v>
      </c>
      <c r="S257" s="8">
        <v>245</v>
      </c>
      <c r="T257" s="8">
        <v>242</v>
      </c>
      <c r="U257" s="110">
        <v>242</v>
      </c>
      <c r="V257" s="114">
        <f t="shared" si="49"/>
        <v>10.9</v>
      </c>
      <c r="W257" s="14">
        <f t="shared" si="50"/>
        <v>12.366666666666667</v>
      </c>
      <c r="X257" s="14">
        <f t="shared" si="51"/>
        <v>0</v>
      </c>
      <c r="Y257" s="173">
        <f t="shared" si="52"/>
        <v>0</v>
      </c>
      <c r="Z257" s="440"/>
      <c r="AA257" s="415"/>
      <c r="AB257" s="415"/>
      <c r="AC257" s="415"/>
      <c r="AD257" s="415"/>
      <c r="AE257" s="415"/>
      <c r="AF257" s="415"/>
      <c r="AG257" s="415"/>
      <c r="AH257" s="421"/>
      <c r="AI257" s="418"/>
      <c r="AJ257" s="421"/>
    </row>
    <row r="258" spans="1:36" ht="18.75" x14ac:dyDescent="0.25">
      <c r="A258" s="434"/>
      <c r="B258" s="437"/>
      <c r="C258" s="442"/>
      <c r="D258" s="34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0"/>
      <c r="S258" s="10"/>
      <c r="T258" s="10"/>
      <c r="U258" s="113"/>
      <c r="V258" s="114">
        <f t="shared" si="49"/>
        <v>0</v>
      </c>
      <c r="W258" s="14">
        <f t="shared" si="50"/>
        <v>0</v>
      </c>
      <c r="X258" s="14">
        <f t="shared" si="51"/>
        <v>0</v>
      </c>
      <c r="Y258" s="173">
        <f t="shared" si="52"/>
        <v>0</v>
      </c>
      <c r="Z258" s="440"/>
      <c r="AA258" s="415"/>
      <c r="AB258" s="415"/>
      <c r="AC258" s="415"/>
      <c r="AD258" s="415"/>
      <c r="AE258" s="415"/>
      <c r="AF258" s="415"/>
      <c r="AG258" s="415"/>
      <c r="AH258" s="421"/>
      <c r="AI258" s="418"/>
      <c r="AJ258" s="421"/>
    </row>
    <row r="259" spans="1:36" ht="18.75" x14ac:dyDescent="0.25">
      <c r="A259" s="434"/>
      <c r="B259" s="437"/>
      <c r="C259" s="442"/>
      <c r="D259" s="341"/>
      <c r="E259" s="7" t="s">
        <v>864</v>
      </c>
      <c r="F259" s="7">
        <v>0</v>
      </c>
      <c r="G259" s="7">
        <v>0</v>
      </c>
      <c r="H259" s="7">
        <v>0</v>
      </c>
      <c r="I259" s="6">
        <v>0.9</v>
      </c>
      <c r="J259" s="6">
        <v>2.1</v>
      </c>
      <c r="K259" s="6">
        <v>2.2999999999999998</v>
      </c>
      <c r="L259" s="6"/>
      <c r="M259" s="6"/>
      <c r="N259" s="6"/>
      <c r="O259" s="6"/>
      <c r="P259" s="6"/>
      <c r="Q259" s="6"/>
      <c r="R259" s="8">
        <v>244</v>
      </c>
      <c r="S259" s="8">
        <v>244</v>
      </c>
      <c r="T259" s="8">
        <v>244</v>
      </c>
      <c r="U259" s="110">
        <v>244</v>
      </c>
      <c r="V259" s="114">
        <f t="shared" si="49"/>
        <v>0</v>
      </c>
      <c r="W259" s="14">
        <f t="shared" si="50"/>
        <v>1.7666666666666666</v>
      </c>
      <c r="X259" s="14">
        <f t="shared" si="51"/>
        <v>0</v>
      </c>
      <c r="Y259" s="173">
        <f t="shared" si="52"/>
        <v>0</v>
      </c>
      <c r="Z259" s="440"/>
      <c r="AA259" s="415"/>
      <c r="AB259" s="415"/>
      <c r="AC259" s="415"/>
      <c r="AD259" s="415"/>
      <c r="AE259" s="415"/>
      <c r="AF259" s="415"/>
      <c r="AG259" s="415"/>
      <c r="AH259" s="421"/>
      <c r="AI259" s="418"/>
      <c r="AJ259" s="421"/>
    </row>
    <row r="260" spans="1:36" ht="18.75" x14ac:dyDescent="0.25">
      <c r="A260" s="434"/>
      <c r="B260" s="437"/>
      <c r="C260" s="442"/>
      <c r="D260" s="34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0"/>
      <c r="S260" s="10"/>
      <c r="T260" s="10"/>
      <c r="U260" s="113"/>
      <c r="V260" s="114">
        <f t="shared" si="49"/>
        <v>0</v>
      </c>
      <c r="W260" s="14">
        <f t="shared" si="50"/>
        <v>0</v>
      </c>
      <c r="X260" s="14">
        <f t="shared" si="51"/>
        <v>0</v>
      </c>
      <c r="Y260" s="173">
        <f t="shared" si="52"/>
        <v>0</v>
      </c>
      <c r="Z260" s="440"/>
      <c r="AA260" s="415"/>
      <c r="AB260" s="415"/>
      <c r="AC260" s="415"/>
      <c r="AD260" s="415"/>
      <c r="AE260" s="415"/>
      <c r="AF260" s="415"/>
      <c r="AG260" s="415"/>
      <c r="AH260" s="421"/>
      <c r="AI260" s="418"/>
      <c r="AJ260" s="421"/>
    </row>
    <row r="261" spans="1:36" ht="18.75" x14ac:dyDescent="0.25">
      <c r="A261" s="434"/>
      <c r="B261" s="437"/>
      <c r="C261" s="442"/>
      <c r="D261" s="341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8"/>
      <c r="S261" s="8"/>
      <c r="T261" s="8"/>
      <c r="U261" s="110"/>
      <c r="V261" s="114">
        <f t="shared" si="49"/>
        <v>0</v>
      </c>
      <c r="W261" s="14">
        <f t="shared" si="50"/>
        <v>0</v>
      </c>
      <c r="X261" s="14">
        <f t="shared" si="51"/>
        <v>0</v>
      </c>
      <c r="Y261" s="173">
        <f t="shared" si="52"/>
        <v>0</v>
      </c>
      <c r="Z261" s="440"/>
      <c r="AA261" s="415"/>
      <c r="AB261" s="415"/>
      <c r="AC261" s="415"/>
      <c r="AD261" s="415"/>
      <c r="AE261" s="415"/>
      <c r="AF261" s="415"/>
      <c r="AG261" s="415"/>
      <c r="AH261" s="421"/>
      <c r="AI261" s="418"/>
      <c r="AJ261" s="421"/>
    </row>
    <row r="262" spans="1:36" ht="18.75" x14ac:dyDescent="0.25">
      <c r="A262" s="434"/>
      <c r="B262" s="437"/>
      <c r="C262" s="442"/>
      <c r="D262" s="34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0"/>
      <c r="S262" s="10"/>
      <c r="T262" s="10"/>
      <c r="U262" s="113"/>
      <c r="V262" s="114">
        <f t="shared" si="49"/>
        <v>0</v>
      </c>
      <c r="W262" s="14">
        <f t="shared" si="50"/>
        <v>0</v>
      </c>
      <c r="X262" s="14">
        <f t="shared" si="51"/>
        <v>0</v>
      </c>
      <c r="Y262" s="173">
        <f t="shared" si="52"/>
        <v>0</v>
      </c>
      <c r="Z262" s="440"/>
      <c r="AA262" s="415"/>
      <c r="AB262" s="415"/>
      <c r="AC262" s="415"/>
      <c r="AD262" s="415"/>
      <c r="AE262" s="415"/>
      <c r="AF262" s="415"/>
      <c r="AG262" s="415"/>
      <c r="AH262" s="421"/>
      <c r="AI262" s="418"/>
      <c r="AJ262" s="421"/>
    </row>
    <row r="263" spans="1:36" ht="18.75" x14ac:dyDescent="0.25">
      <c r="A263" s="434"/>
      <c r="B263" s="437"/>
      <c r="C263" s="442"/>
      <c r="D263" s="341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8"/>
      <c r="S263" s="8"/>
      <c r="T263" s="8"/>
      <c r="U263" s="110"/>
      <c r="V263" s="114">
        <f t="shared" si="49"/>
        <v>0</v>
      </c>
      <c r="W263" s="14">
        <f t="shared" si="50"/>
        <v>0</v>
      </c>
      <c r="X263" s="14">
        <f t="shared" si="51"/>
        <v>0</v>
      </c>
      <c r="Y263" s="173">
        <f t="shared" si="52"/>
        <v>0</v>
      </c>
      <c r="Z263" s="440"/>
      <c r="AA263" s="415"/>
      <c r="AB263" s="415"/>
      <c r="AC263" s="415"/>
      <c r="AD263" s="415"/>
      <c r="AE263" s="415"/>
      <c r="AF263" s="415"/>
      <c r="AG263" s="415"/>
      <c r="AH263" s="421"/>
      <c r="AI263" s="418"/>
      <c r="AJ263" s="421"/>
    </row>
    <row r="264" spans="1:36" ht="18.75" x14ac:dyDescent="0.25">
      <c r="A264" s="434"/>
      <c r="B264" s="437"/>
      <c r="C264" s="442"/>
      <c r="D264" s="34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0"/>
      <c r="S264" s="10"/>
      <c r="T264" s="10"/>
      <c r="U264" s="113"/>
      <c r="V264" s="114">
        <f t="shared" si="49"/>
        <v>0</v>
      </c>
      <c r="W264" s="14">
        <f t="shared" si="50"/>
        <v>0</v>
      </c>
      <c r="X264" s="14">
        <f t="shared" si="51"/>
        <v>0</v>
      </c>
      <c r="Y264" s="173">
        <f t="shared" si="52"/>
        <v>0</v>
      </c>
      <c r="Z264" s="440"/>
      <c r="AA264" s="415"/>
      <c r="AB264" s="415"/>
      <c r="AC264" s="415"/>
      <c r="AD264" s="415"/>
      <c r="AE264" s="415"/>
      <c r="AF264" s="415"/>
      <c r="AG264" s="415"/>
      <c r="AH264" s="421"/>
      <c r="AI264" s="418"/>
      <c r="AJ264" s="421"/>
    </row>
    <row r="265" spans="1:36" ht="18.75" x14ac:dyDescent="0.25">
      <c r="A265" s="434"/>
      <c r="B265" s="437"/>
      <c r="C265" s="442"/>
      <c r="D265" s="341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8"/>
      <c r="S265" s="8"/>
      <c r="T265" s="8"/>
      <c r="U265" s="110"/>
      <c r="V265" s="114">
        <f t="shared" si="49"/>
        <v>0</v>
      </c>
      <c r="W265" s="14">
        <f t="shared" si="50"/>
        <v>0</v>
      </c>
      <c r="X265" s="14">
        <f t="shared" si="51"/>
        <v>0</v>
      </c>
      <c r="Y265" s="173">
        <f t="shared" si="52"/>
        <v>0</v>
      </c>
      <c r="Z265" s="440"/>
      <c r="AA265" s="415"/>
      <c r="AB265" s="415"/>
      <c r="AC265" s="415"/>
      <c r="AD265" s="415"/>
      <c r="AE265" s="415"/>
      <c r="AF265" s="415"/>
      <c r="AG265" s="415"/>
      <c r="AH265" s="421"/>
      <c r="AI265" s="418"/>
      <c r="AJ265" s="421"/>
    </row>
    <row r="266" spans="1:36" ht="18.75" x14ac:dyDescent="0.25">
      <c r="A266" s="434"/>
      <c r="B266" s="437"/>
      <c r="C266" s="442"/>
      <c r="D266" s="34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0"/>
      <c r="S266" s="10"/>
      <c r="T266" s="10"/>
      <c r="U266" s="113"/>
      <c r="V266" s="114">
        <f t="shared" si="49"/>
        <v>0</v>
      </c>
      <c r="W266" s="14">
        <f t="shared" si="50"/>
        <v>0</v>
      </c>
      <c r="X266" s="14">
        <f t="shared" si="51"/>
        <v>0</v>
      </c>
      <c r="Y266" s="173">
        <f t="shared" si="52"/>
        <v>0</v>
      </c>
      <c r="Z266" s="440"/>
      <c r="AA266" s="415"/>
      <c r="AB266" s="415"/>
      <c r="AC266" s="415"/>
      <c r="AD266" s="415"/>
      <c r="AE266" s="415"/>
      <c r="AF266" s="415"/>
      <c r="AG266" s="415"/>
      <c r="AH266" s="421"/>
      <c r="AI266" s="418"/>
      <c r="AJ266" s="421"/>
    </row>
    <row r="267" spans="1:36" ht="18.75" x14ac:dyDescent="0.25">
      <c r="A267" s="434"/>
      <c r="B267" s="437"/>
      <c r="C267" s="442"/>
      <c r="D267" s="341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8"/>
      <c r="S267" s="8"/>
      <c r="T267" s="8"/>
      <c r="U267" s="110"/>
      <c r="V267" s="114">
        <f t="shared" si="49"/>
        <v>0</v>
      </c>
      <c r="W267" s="14">
        <f t="shared" si="50"/>
        <v>0</v>
      </c>
      <c r="X267" s="14">
        <f t="shared" si="51"/>
        <v>0</v>
      </c>
      <c r="Y267" s="173">
        <f t="shared" si="52"/>
        <v>0</v>
      </c>
      <c r="Z267" s="440"/>
      <c r="AA267" s="415"/>
      <c r="AB267" s="415"/>
      <c r="AC267" s="415"/>
      <c r="AD267" s="415"/>
      <c r="AE267" s="415"/>
      <c r="AF267" s="415"/>
      <c r="AG267" s="415"/>
      <c r="AH267" s="421"/>
      <c r="AI267" s="418"/>
      <c r="AJ267" s="421"/>
    </row>
    <row r="268" spans="1:36" ht="18.75" x14ac:dyDescent="0.25">
      <c r="A268" s="434"/>
      <c r="B268" s="437"/>
      <c r="C268" s="442"/>
      <c r="D268" s="34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0"/>
      <c r="S268" s="10"/>
      <c r="T268" s="10"/>
      <c r="U268" s="113"/>
      <c r="V268" s="114">
        <f t="shared" ref="V268:V331" si="65">IF(AND(F268=0,G268=0,H268=0),0,IF(AND(F268=0,G268=0),H268,IF(AND(F268=0,H268=0),G268,IF(AND(G268=0,H268=0),F268,IF(F268=0,(G268+H268)/2,IF(G268=0,(F268+H268)/2,IF(H268=0,(F268+G268)/2,(F268+G268+H268)/3)))))))</f>
        <v>0</v>
      </c>
      <c r="W268" s="14">
        <f t="shared" ref="W268:W331" si="66">IF(AND(I268=0,J268=0,K268=0),0,IF(AND(I268=0,J268=0),K268,IF(AND(I268=0,K268=0),J268,IF(AND(J268=0,K268=0),I268,IF(I268=0,(J268+K268)/2,IF(J268=0,(I268+K268)/2,IF(K268=0,(I268+J268)/2,(I268+J268+K268)/3)))))))</f>
        <v>0</v>
      </c>
      <c r="X268" s="14">
        <f t="shared" ref="X268:X331" si="67">IF(AND(L268=0,M268=0,N268=0),0,IF(AND(L268=0,M268=0),N268,IF(AND(L268=0,N268=0),M268,IF(AND(M268=0,N268=0),L268,IF(L268=0,(M268+N268)/2,IF(M268=0,(L268+N268)/2,IF(N268=0,(L268+M268)/2,(L268+M268+N268)/3)))))))</f>
        <v>0</v>
      </c>
      <c r="Y268" s="173">
        <f t="shared" ref="Y268:Y331" si="68">IF(AND(O268=0,P268=0,Q268=0),0,IF(AND(O268=0,P268=0),Q268,IF(AND(O268=0,Q268=0),P268,IF(AND(P268=0,Q268=0),O268,IF(O268=0,(P268+Q268)/2,IF(P268=0,(O268+Q268)/2,IF(Q268=0,(O268+P268)/2,(O268+P268+Q268)/3)))))))</f>
        <v>0</v>
      </c>
      <c r="Z268" s="440"/>
      <c r="AA268" s="415"/>
      <c r="AB268" s="415"/>
      <c r="AC268" s="415"/>
      <c r="AD268" s="415"/>
      <c r="AE268" s="415"/>
      <c r="AF268" s="415"/>
      <c r="AG268" s="415"/>
      <c r="AH268" s="421"/>
      <c r="AI268" s="418"/>
      <c r="AJ268" s="421"/>
    </row>
    <row r="269" spans="1:36" ht="18.75" x14ac:dyDescent="0.25">
      <c r="A269" s="434"/>
      <c r="B269" s="437"/>
      <c r="C269" s="442"/>
      <c r="D269" s="341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8"/>
      <c r="S269" s="8"/>
      <c r="T269" s="8"/>
      <c r="U269" s="110"/>
      <c r="V269" s="114">
        <f t="shared" si="65"/>
        <v>0</v>
      </c>
      <c r="W269" s="14">
        <f t="shared" si="66"/>
        <v>0</v>
      </c>
      <c r="X269" s="14">
        <f t="shared" si="67"/>
        <v>0</v>
      </c>
      <c r="Y269" s="173">
        <f t="shared" si="68"/>
        <v>0</v>
      </c>
      <c r="Z269" s="440"/>
      <c r="AA269" s="415"/>
      <c r="AB269" s="415"/>
      <c r="AC269" s="415"/>
      <c r="AD269" s="415"/>
      <c r="AE269" s="415"/>
      <c r="AF269" s="415"/>
      <c r="AG269" s="415"/>
      <c r="AH269" s="421"/>
      <c r="AI269" s="418"/>
      <c r="AJ269" s="421"/>
    </row>
    <row r="270" spans="1:36" ht="18.75" x14ac:dyDescent="0.25">
      <c r="A270" s="434"/>
      <c r="B270" s="437"/>
      <c r="C270" s="442"/>
      <c r="D270" s="34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0"/>
      <c r="S270" s="10"/>
      <c r="T270" s="10"/>
      <c r="U270" s="113"/>
      <c r="V270" s="114">
        <f t="shared" si="65"/>
        <v>0</v>
      </c>
      <c r="W270" s="14">
        <f t="shared" si="66"/>
        <v>0</v>
      </c>
      <c r="X270" s="14">
        <f t="shared" si="67"/>
        <v>0</v>
      </c>
      <c r="Y270" s="173">
        <f t="shared" si="68"/>
        <v>0</v>
      </c>
      <c r="Z270" s="440"/>
      <c r="AA270" s="415"/>
      <c r="AB270" s="415"/>
      <c r="AC270" s="415"/>
      <c r="AD270" s="415"/>
      <c r="AE270" s="415"/>
      <c r="AF270" s="415"/>
      <c r="AG270" s="415"/>
      <c r="AH270" s="421"/>
      <c r="AI270" s="418"/>
      <c r="AJ270" s="421"/>
    </row>
    <row r="271" spans="1:36" ht="19.5" thickBot="1" x14ac:dyDescent="0.3">
      <c r="A271" s="435"/>
      <c r="B271" s="438"/>
      <c r="C271" s="443"/>
      <c r="D271" s="342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2"/>
      <c r="S271" s="12"/>
      <c r="T271" s="12"/>
      <c r="U271" s="117"/>
      <c r="V271" s="118">
        <f t="shared" si="65"/>
        <v>0</v>
      </c>
      <c r="W271" s="15">
        <f t="shared" si="66"/>
        <v>0</v>
      </c>
      <c r="X271" s="15">
        <f t="shared" si="67"/>
        <v>0</v>
      </c>
      <c r="Y271" s="174">
        <f t="shared" si="68"/>
        <v>0</v>
      </c>
      <c r="Z271" s="441"/>
      <c r="AA271" s="416"/>
      <c r="AB271" s="416"/>
      <c r="AC271" s="416"/>
      <c r="AD271" s="416"/>
      <c r="AE271" s="416"/>
      <c r="AF271" s="416"/>
      <c r="AG271" s="416"/>
      <c r="AH271" s="422"/>
      <c r="AI271" s="419"/>
      <c r="AJ271" s="422"/>
    </row>
    <row r="272" spans="1:36" ht="18.75" x14ac:dyDescent="0.25">
      <c r="A272" s="433">
        <v>14</v>
      </c>
      <c r="B272" s="436" t="s">
        <v>64</v>
      </c>
      <c r="C272" s="423" t="s">
        <v>21</v>
      </c>
      <c r="D272" s="338">
        <f>250*0.9</f>
        <v>225</v>
      </c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5"/>
      <c r="S272" s="5"/>
      <c r="T272" s="5"/>
      <c r="U272" s="106"/>
      <c r="V272" s="107">
        <f t="shared" si="65"/>
        <v>0</v>
      </c>
      <c r="W272" s="16">
        <f t="shared" si="66"/>
        <v>0</v>
      </c>
      <c r="X272" s="16">
        <f t="shared" si="67"/>
        <v>0</v>
      </c>
      <c r="Y272" s="175">
        <f t="shared" si="68"/>
        <v>0</v>
      </c>
      <c r="Z272" s="439">
        <f t="shared" ref="Z272:AC272" si="69">SUM(V272:V291)</f>
        <v>60.233333333333327</v>
      </c>
      <c r="AA272" s="414">
        <f t="shared" si="69"/>
        <v>57.033333333333339</v>
      </c>
      <c r="AB272" s="414">
        <f t="shared" si="69"/>
        <v>0</v>
      </c>
      <c r="AC272" s="414">
        <f t="shared" si="69"/>
        <v>0</v>
      </c>
      <c r="AD272" s="414">
        <f t="shared" ref="AD272:AG292" si="70">Z272*0.38*0.9*SQRT(3)</f>
        <v>35.679900225757351</v>
      </c>
      <c r="AE272" s="414">
        <f t="shared" si="70"/>
        <v>33.784343821953982</v>
      </c>
      <c r="AF272" s="414">
        <f t="shared" si="70"/>
        <v>0</v>
      </c>
      <c r="AG272" s="414">
        <f t="shared" si="70"/>
        <v>0</v>
      </c>
      <c r="AH272" s="420">
        <f>MAX(Z272:AC291)</f>
        <v>60.233333333333327</v>
      </c>
      <c r="AI272" s="417">
        <f t="shared" ref="AI272" si="71">AH272*0.38*0.9*SQRT(3)</f>
        <v>35.679900225757351</v>
      </c>
      <c r="AJ272" s="420">
        <f t="shared" ref="AJ272" si="72">D272-AI272</f>
        <v>189.32009977424264</v>
      </c>
    </row>
    <row r="273" spans="1:36" ht="18.75" x14ac:dyDescent="0.25">
      <c r="A273" s="434"/>
      <c r="B273" s="437"/>
      <c r="C273" s="442"/>
      <c r="D273" s="341"/>
      <c r="E273" s="7" t="s">
        <v>865</v>
      </c>
      <c r="F273" s="7">
        <v>19.3</v>
      </c>
      <c r="G273" s="7">
        <v>25</v>
      </c>
      <c r="H273" s="7">
        <v>42.7</v>
      </c>
      <c r="I273" s="7">
        <v>18.100000000000001</v>
      </c>
      <c r="J273" s="7">
        <v>20.5</v>
      </c>
      <c r="K273" s="7">
        <v>44.6</v>
      </c>
      <c r="L273" s="7"/>
      <c r="M273" s="7"/>
      <c r="N273" s="7"/>
      <c r="O273" s="7"/>
      <c r="P273" s="7"/>
      <c r="Q273" s="7"/>
      <c r="R273" s="8">
        <v>245</v>
      </c>
      <c r="S273" s="8">
        <v>245</v>
      </c>
      <c r="T273" s="8">
        <v>245</v>
      </c>
      <c r="U273" s="110">
        <v>245</v>
      </c>
      <c r="V273" s="114">
        <f t="shared" si="65"/>
        <v>29</v>
      </c>
      <c r="W273" s="14">
        <f t="shared" si="66"/>
        <v>27.733333333333334</v>
      </c>
      <c r="X273" s="14">
        <f t="shared" si="67"/>
        <v>0</v>
      </c>
      <c r="Y273" s="173">
        <f t="shared" si="68"/>
        <v>0</v>
      </c>
      <c r="Z273" s="440"/>
      <c r="AA273" s="415"/>
      <c r="AB273" s="415"/>
      <c r="AC273" s="415"/>
      <c r="AD273" s="415"/>
      <c r="AE273" s="415"/>
      <c r="AF273" s="415"/>
      <c r="AG273" s="415"/>
      <c r="AH273" s="421"/>
      <c r="AI273" s="418"/>
      <c r="AJ273" s="421"/>
    </row>
    <row r="274" spans="1:36" ht="18.75" x14ac:dyDescent="0.25">
      <c r="A274" s="434"/>
      <c r="B274" s="437"/>
      <c r="C274" s="442"/>
      <c r="D274" s="34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0"/>
      <c r="S274" s="10"/>
      <c r="T274" s="10"/>
      <c r="U274" s="113"/>
      <c r="V274" s="114">
        <f t="shared" si="65"/>
        <v>0</v>
      </c>
      <c r="W274" s="14">
        <f t="shared" si="66"/>
        <v>0</v>
      </c>
      <c r="X274" s="14">
        <f t="shared" si="67"/>
        <v>0</v>
      </c>
      <c r="Y274" s="173">
        <f t="shared" si="68"/>
        <v>0</v>
      </c>
      <c r="Z274" s="440"/>
      <c r="AA274" s="415"/>
      <c r="AB274" s="415"/>
      <c r="AC274" s="415"/>
      <c r="AD274" s="415"/>
      <c r="AE274" s="415"/>
      <c r="AF274" s="415"/>
      <c r="AG274" s="415"/>
      <c r="AH274" s="421"/>
      <c r="AI274" s="418"/>
      <c r="AJ274" s="421"/>
    </row>
    <row r="275" spans="1:36" ht="18.75" x14ac:dyDescent="0.25">
      <c r="A275" s="434"/>
      <c r="B275" s="437"/>
      <c r="C275" s="442"/>
      <c r="D275" s="341"/>
      <c r="E275" s="7" t="s">
        <v>866</v>
      </c>
      <c r="F275" s="7">
        <v>26</v>
      </c>
      <c r="G275" s="7">
        <v>25.9</v>
      </c>
      <c r="H275" s="7">
        <v>21.1</v>
      </c>
      <c r="I275" s="6">
        <v>24.1</v>
      </c>
      <c r="J275" s="6">
        <v>25</v>
      </c>
      <c r="K275" s="6">
        <v>16.100000000000001</v>
      </c>
      <c r="L275" s="6"/>
      <c r="M275" s="6"/>
      <c r="N275" s="6"/>
      <c r="O275" s="6"/>
      <c r="P275" s="6"/>
      <c r="Q275" s="6"/>
      <c r="R275" s="8">
        <v>245</v>
      </c>
      <c r="S275" s="8">
        <v>245</v>
      </c>
      <c r="T275" s="8">
        <v>245</v>
      </c>
      <c r="U275" s="110">
        <v>245</v>
      </c>
      <c r="V275" s="114">
        <f t="shared" si="65"/>
        <v>24.333333333333332</v>
      </c>
      <c r="W275" s="14">
        <f t="shared" si="66"/>
        <v>21.733333333333334</v>
      </c>
      <c r="X275" s="14">
        <f t="shared" si="67"/>
        <v>0</v>
      </c>
      <c r="Y275" s="173">
        <f t="shared" si="68"/>
        <v>0</v>
      </c>
      <c r="Z275" s="440"/>
      <c r="AA275" s="415"/>
      <c r="AB275" s="415"/>
      <c r="AC275" s="415"/>
      <c r="AD275" s="415"/>
      <c r="AE275" s="415"/>
      <c r="AF275" s="415"/>
      <c r="AG275" s="415"/>
      <c r="AH275" s="421"/>
      <c r="AI275" s="418"/>
      <c r="AJ275" s="421"/>
    </row>
    <row r="276" spans="1:36" ht="18.75" x14ac:dyDescent="0.25">
      <c r="A276" s="434"/>
      <c r="B276" s="437"/>
      <c r="C276" s="442"/>
      <c r="D276" s="34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0"/>
      <c r="S276" s="10"/>
      <c r="T276" s="10"/>
      <c r="U276" s="113"/>
      <c r="V276" s="114">
        <f t="shared" si="65"/>
        <v>0</v>
      </c>
      <c r="W276" s="14">
        <f t="shared" si="66"/>
        <v>0</v>
      </c>
      <c r="X276" s="14">
        <f t="shared" si="67"/>
        <v>0</v>
      </c>
      <c r="Y276" s="173">
        <f t="shared" si="68"/>
        <v>0</v>
      </c>
      <c r="Z276" s="440"/>
      <c r="AA276" s="415"/>
      <c r="AB276" s="415"/>
      <c r="AC276" s="415"/>
      <c r="AD276" s="415"/>
      <c r="AE276" s="415"/>
      <c r="AF276" s="415"/>
      <c r="AG276" s="415"/>
      <c r="AH276" s="421"/>
      <c r="AI276" s="418"/>
      <c r="AJ276" s="421"/>
    </row>
    <row r="277" spans="1:36" ht="18.75" x14ac:dyDescent="0.25">
      <c r="A277" s="434"/>
      <c r="B277" s="437"/>
      <c r="C277" s="442"/>
      <c r="D277" s="341"/>
      <c r="E277" s="7" t="s">
        <v>867</v>
      </c>
      <c r="F277" s="7">
        <v>6.3</v>
      </c>
      <c r="G277" s="7">
        <v>11.4</v>
      </c>
      <c r="H277" s="7">
        <v>3</v>
      </c>
      <c r="I277" s="6">
        <v>7.4</v>
      </c>
      <c r="J277" s="6">
        <v>9.3000000000000007</v>
      </c>
      <c r="K277" s="6">
        <v>6</v>
      </c>
      <c r="L277" s="6"/>
      <c r="M277" s="6"/>
      <c r="N277" s="6"/>
      <c r="O277" s="6"/>
      <c r="P277" s="6"/>
      <c r="Q277" s="6"/>
      <c r="R277" s="8">
        <v>245</v>
      </c>
      <c r="S277" s="8">
        <v>245</v>
      </c>
      <c r="T277" s="8">
        <v>245</v>
      </c>
      <c r="U277" s="110">
        <v>245</v>
      </c>
      <c r="V277" s="114">
        <f t="shared" si="65"/>
        <v>6.8999999999999995</v>
      </c>
      <c r="W277" s="14">
        <f t="shared" si="66"/>
        <v>7.5666666666666673</v>
      </c>
      <c r="X277" s="14">
        <f t="shared" si="67"/>
        <v>0</v>
      </c>
      <c r="Y277" s="173">
        <f t="shared" si="68"/>
        <v>0</v>
      </c>
      <c r="Z277" s="440"/>
      <c r="AA277" s="415"/>
      <c r="AB277" s="415"/>
      <c r="AC277" s="415"/>
      <c r="AD277" s="415"/>
      <c r="AE277" s="415"/>
      <c r="AF277" s="415"/>
      <c r="AG277" s="415"/>
      <c r="AH277" s="421"/>
      <c r="AI277" s="418"/>
      <c r="AJ277" s="421"/>
    </row>
    <row r="278" spans="1:36" ht="18.75" x14ac:dyDescent="0.25">
      <c r="A278" s="434"/>
      <c r="B278" s="437"/>
      <c r="C278" s="442"/>
      <c r="D278" s="34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0"/>
      <c r="S278" s="10"/>
      <c r="T278" s="10"/>
      <c r="U278" s="113"/>
      <c r="V278" s="114">
        <f t="shared" si="65"/>
        <v>0</v>
      </c>
      <c r="W278" s="14">
        <f t="shared" si="66"/>
        <v>0</v>
      </c>
      <c r="X278" s="14">
        <f t="shared" si="67"/>
        <v>0</v>
      </c>
      <c r="Y278" s="173">
        <f t="shared" si="68"/>
        <v>0</v>
      </c>
      <c r="Z278" s="440"/>
      <c r="AA278" s="415"/>
      <c r="AB278" s="415"/>
      <c r="AC278" s="415"/>
      <c r="AD278" s="415"/>
      <c r="AE278" s="415"/>
      <c r="AF278" s="415"/>
      <c r="AG278" s="415"/>
      <c r="AH278" s="421"/>
      <c r="AI278" s="418"/>
      <c r="AJ278" s="421"/>
    </row>
    <row r="279" spans="1:36" ht="18.75" x14ac:dyDescent="0.25">
      <c r="A279" s="434"/>
      <c r="B279" s="437"/>
      <c r="C279" s="442"/>
      <c r="D279" s="341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8"/>
      <c r="S279" s="8"/>
      <c r="T279" s="8"/>
      <c r="U279" s="110"/>
      <c r="V279" s="114">
        <f t="shared" si="65"/>
        <v>0</v>
      </c>
      <c r="W279" s="14">
        <f t="shared" si="66"/>
        <v>0</v>
      </c>
      <c r="X279" s="14">
        <f t="shared" si="67"/>
        <v>0</v>
      </c>
      <c r="Y279" s="173">
        <f t="shared" si="68"/>
        <v>0</v>
      </c>
      <c r="Z279" s="440"/>
      <c r="AA279" s="415"/>
      <c r="AB279" s="415"/>
      <c r="AC279" s="415"/>
      <c r="AD279" s="415"/>
      <c r="AE279" s="415"/>
      <c r="AF279" s="415"/>
      <c r="AG279" s="415"/>
      <c r="AH279" s="421"/>
      <c r="AI279" s="418"/>
      <c r="AJ279" s="421"/>
    </row>
    <row r="280" spans="1:36" ht="18.75" x14ac:dyDescent="0.25">
      <c r="A280" s="434"/>
      <c r="B280" s="437"/>
      <c r="C280" s="442"/>
      <c r="D280" s="34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"/>
      <c r="S280" s="10"/>
      <c r="T280" s="10"/>
      <c r="U280" s="113"/>
      <c r="V280" s="114">
        <f t="shared" si="65"/>
        <v>0</v>
      </c>
      <c r="W280" s="14">
        <f t="shared" si="66"/>
        <v>0</v>
      </c>
      <c r="X280" s="14">
        <f t="shared" si="67"/>
        <v>0</v>
      </c>
      <c r="Y280" s="173">
        <f t="shared" si="68"/>
        <v>0</v>
      </c>
      <c r="Z280" s="440"/>
      <c r="AA280" s="415"/>
      <c r="AB280" s="415"/>
      <c r="AC280" s="415"/>
      <c r="AD280" s="415"/>
      <c r="AE280" s="415"/>
      <c r="AF280" s="415"/>
      <c r="AG280" s="415"/>
      <c r="AH280" s="421"/>
      <c r="AI280" s="418"/>
      <c r="AJ280" s="421"/>
    </row>
    <row r="281" spans="1:36" ht="18.75" x14ac:dyDescent="0.25">
      <c r="A281" s="434"/>
      <c r="B281" s="437"/>
      <c r="C281" s="442"/>
      <c r="D281" s="341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8"/>
      <c r="S281" s="8"/>
      <c r="T281" s="8"/>
      <c r="U281" s="110"/>
      <c r="V281" s="114">
        <f t="shared" si="65"/>
        <v>0</v>
      </c>
      <c r="W281" s="14">
        <f t="shared" si="66"/>
        <v>0</v>
      </c>
      <c r="X281" s="14">
        <f t="shared" si="67"/>
        <v>0</v>
      </c>
      <c r="Y281" s="173">
        <f t="shared" si="68"/>
        <v>0</v>
      </c>
      <c r="Z281" s="440"/>
      <c r="AA281" s="415"/>
      <c r="AB281" s="415"/>
      <c r="AC281" s="415"/>
      <c r="AD281" s="415"/>
      <c r="AE281" s="415"/>
      <c r="AF281" s="415"/>
      <c r="AG281" s="415"/>
      <c r="AH281" s="421"/>
      <c r="AI281" s="418"/>
      <c r="AJ281" s="421"/>
    </row>
    <row r="282" spans="1:36" ht="18.75" x14ac:dyDescent="0.25">
      <c r="A282" s="434"/>
      <c r="B282" s="437"/>
      <c r="C282" s="442"/>
      <c r="D282" s="34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0"/>
      <c r="S282" s="10"/>
      <c r="T282" s="10"/>
      <c r="U282" s="113"/>
      <c r="V282" s="114">
        <f t="shared" si="65"/>
        <v>0</v>
      </c>
      <c r="W282" s="14">
        <f t="shared" si="66"/>
        <v>0</v>
      </c>
      <c r="X282" s="14">
        <f t="shared" si="67"/>
        <v>0</v>
      </c>
      <c r="Y282" s="173">
        <f t="shared" si="68"/>
        <v>0</v>
      </c>
      <c r="Z282" s="440"/>
      <c r="AA282" s="415"/>
      <c r="AB282" s="415"/>
      <c r="AC282" s="415"/>
      <c r="AD282" s="415"/>
      <c r="AE282" s="415"/>
      <c r="AF282" s="415"/>
      <c r="AG282" s="415"/>
      <c r="AH282" s="421"/>
      <c r="AI282" s="418"/>
      <c r="AJ282" s="421"/>
    </row>
    <row r="283" spans="1:36" ht="18.75" x14ac:dyDescent="0.25">
      <c r="A283" s="434"/>
      <c r="B283" s="437"/>
      <c r="C283" s="442"/>
      <c r="D283" s="341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8"/>
      <c r="S283" s="8"/>
      <c r="T283" s="8"/>
      <c r="U283" s="110"/>
      <c r="V283" s="114">
        <f t="shared" si="65"/>
        <v>0</v>
      </c>
      <c r="W283" s="14">
        <f t="shared" si="66"/>
        <v>0</v>
      </c>
      <c r="X283" s="14">
        <f t="shared" si="67"/>
        <v>0</v>
      </c>
      <c r="Y283" s="173">
        <f t="shared" si="68"/>
        <v>0</v>
      </c>
      <c r="Z283" s="440"/>
      <c r="AA283" s="415"/>
      <c r="AB283" s="415"/>
      <c r="AC283" s="415"/>
      <c r="AD283" s="415"/>
      <c r="AE283" s="415"/>
      <c r="AF283" s="415"/>
      <c r="AG283" s="415"/>
      <c r="AH283" s="421"/>
      <c r="AI283" s="418"/>
      <c r="AJ283" s="421"/>
    </row>
    <row r="284" spans="1:36" ht="18.75" x14ac:dyDescent="0.25">
      <c r="A284" s="434"/>
      <c r="B284" s="437"/>
      <c r="C284" s="442"/>
      <c r="D284" s="34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0"/>
      <c r="S284" s="10"/>
      <c r="T284" s="10"/>
      <c r="U284" s="113"/>
      <c r="V284" s="114">
        <f t="shared" si="65"/>
        <v>0</v>
      </c>
      <c r="W284" s="14">
        <f t="shared" si="66"/>
        <v>0</v>
      </c>
      <c r="X284" s="14">
        <f t="shared" si="67"/>
        <v>0</v>
      </c>
      <c r="Y284" s="173">
        <f t="shared" si="68"/>
        <v>0</v>
      </c>
      <c r="Z284" s="440"/>
      <c r="AA284" s="415"/>
      <c r="AB284" s="415"/>
      <c r="AC284" s="415"/>
      <c r="AD284" s="415"/>
      <c r="AE284" s="415"/>
      <c r="AF284" s="415"/>
      <c r="AG284" s="415"/>
      <c r="AH284" s="421"/>
      <c r="AI284" s="418"/>
      <c r="AJ284" s="421"/>
    </row>
    <row r="285" spans="1:36" ht="18.75" x14ac:dyDescent="0.25">
      <c r="A285" s="434"/>
      <c r="B285" s="437"/>
      <c r="C285" s="442"/>
      <c r="D285" s="341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8"/>
      <c r="S285" s="8"/>
      <c r="T285" s="8"/>
      <c r="U285" s="110"/>
      <c r="V285" s="114">
        <f t="shared" si="65"/>
        <v>0</v>
      </c>
      <c r="W285" s="14">
        <f t="shared" si="66"/>
        <v>0</v>
      </c>
      <c r="X285" s="14">
        <f t="shared" si="67"/>
        <v>0</v>
      </c>
      <c r="Y285" s="173">
        <f t="shared" si="68"/>
        <v>0</v>
      </c>
      <c r="Z285" s="440"/>
      <c r="AA285" s="415"/>
      <c r="AB285" s="415"/>
      <c r="AC285" s="415"/>
      <c r="AD285" s="415"/>
      <c r="AE285" s="415"/>
      <c r="AF285" s="415"/>
      <c r="AG285" s="415"/>
      <c r="AH285" s="421"/>
      <c r="AI285" s="418"/>
      <c r="AJ285" s="421"/>
    </row>
    <row r="286" spans="1:36" ht="18.75" x14ac:dyDescent="0.25">
      <c r="A286" s="434"/>
      <c r="B286" s="437"/>
      <c r="C286" s="442"/>
      <c r="D286" s="34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0"/>
      <c r="S286" s="10"/>
      <c r="T286" s="10"/>
      <c r="U286" s="113"/>
      <c r="V286" s="114">
        <f t="shared" si="65"/>
        <v>0</v>
      </c>
      <c r="W286" s="14">
        <f t="shared" si="66"/>
        <v>0</v>
      </c>
      <c r="X286" s="14">
        <f t="shared" si="67"/>
        <v>0</v>
      </c>
      <c r="Y286" s="173">
        <f t="shared" si="68"/>
        <v>0</v>
      </c>
      <c r="Z286" s="440"/>
      <c r="AA286" s="415"/>
      <c r="AB286" s="415"/>
      <c r="AC286" s="415"/>
      <c r="AD286" s="415"/>
      <c r="AE286" s="415"/>
      <c r="AF286" s="415"/>
      <c r="AG286" s="415"/>
      <c r="AH286" s="421"/>
      <c r="AI286" s="418"/>
      <c r="AJ286" s="421"/>
    </row>
    <row r="287" spans="1:36" ht="18.75" x14ac:dyDescent="0.25">
      <c r="A287" s="434"/>
      <c r="B287" s="437"/>
      <c r="C287" s="442"/>
      <c r="D287" s="341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8"/>
      <c r="S287" s="8"/>
      <c r="T287" s="8"/>
      <c r="U287" s="110"/>
      <c r="V287" s="114">
        <f t="shared" si="65"/>
        <v>0</v>
      </c>
      <c r="W287" s="14">
        <f t="shared" si="66"/>
        <v>0</v>
      </c>
      <c r="X287" s="14">
        <f t="shared" si="67"/>
        <v>0</v>
      </c>
      <c r="Y287" s="173">
        <f t="shared" si="68"/>
        <v>0</v>
      </c>
      <c r="Z287" s="440"/>
      <c r="AA287" s="415"/>
      <c r="AB287" s="415"/>
      <c r="AC287" s="415"/>
      <c r="AD287" s="415"/>
      <c r="AE287" s="415"/>
      <c r="AF287" s="415"/>
      <c r="AG287" s="415"/>
      <c r="AH287" s="421"/>
      <c r="AI287" s="418"/>
      <c r="AJ287" s="421"/>
    </row>
    <row r="288" spans="1:36" ht="18.75" x14ac:dyDescent="0.25">
      <c r="A288" s="434"/>
      <c r="B288" s="437"/>
      <c r="C288" s="442"/>
      <c r="D288" s="34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0"/>
      <c r="S288" s="10"/>
      <c r="T288" s="10"/>
      <c r="U288" s="113"/>
      <c r="V288" s="114">
        <f t="shared" si="65"/>
        <v>0</v>
      </c>
      <c r="W288" s="14">
        <f t="shared" si="66"/>
        <v>0</v>
      </c>
      <c r="X288" s="14">
        <f t="shared" si="67"/>
        <v>0</v>
      </c>
      <c r="Y288" s="173">
        <f t="shared" si="68"/>
        <v>0</v>
      </c>
      <c r="Z288" s="440"/>
      <c r="AA288" s="415"/>
      <c r="AB288" s="415"/>
      <c r="AC288" s="415"/>
      <c r="AD288" s="415"/>
      <c r="AE288" s="415"/>
      <c r="AF288" s="415"/>
      <c r="AG288" s="415"/>
      <c r="AH288" s="421"/>
      <c r="AI288" s="418"/>
      <c r="AJ288" s="421"/>
    </row>
    <row r="289" spans="1:36" ht="18.75" x14ac:dyDescent="0.25">
      <c r="A289" s="434"/>
      <c r="B289" s="437"/>
      <c r="C289" s="442"/>
      <c r="D289" s="341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8"/>
      <c r="S289" s="8"/>
      <c r="T289" s="8"/>
      <c r="U289" s="110"/>
      <c r="V289" s="114">
        <f t="shared" si="65"/>
        <v>0</v>
      </c>
      <c r="W289" s="14">
        <f t="shared" si="66"/>
        <v>0</v>
      </c>
      <c r="X289" s="14">
        <f t="shared" si="67"/>
        <v>0</v>
      </c>
      <c r="Y289" s="173">
        <f t="shared" si="68"/>
        <v>0</v>
      </c>
      <c r="Z289" s="440"/>
      <c r="AA289" s="415"/>
      <c r="AB289" s="415"/>
      <c r="AC289" s="415"/>
      <c r="AD289" s="415"/>
      <c r="AE289" s="415"/>
      <c r="AF289" s="415"/>
      <c r="AG289" s="415"/>
      <c r="AH289" s="421"/>
      <c r="AI289" s="418"/>
      <c r="AJ289" s="421"/>
    </row>
    <row r="290" spans="1:36" ht="18.75" x14ac:dyDescent="0.25">
      <c r="A290" s="434"/>
      <c r="B290" s="437"/>
      <c r="C290" s="442"/>
      <c r="D290" s="34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0"/>
      <c r="S290" s="10"/>
      <c r="T290" s="10"/>
      <c r="U290" s="113"/>
      <c r="V290" s="114">
        <f t="shared" si="65"/>
        <v>0</v>
      </c>
      <c r="W290" s="14">
        <f t="shared" si="66"/>
        <v>0</v>
      </c>
      <c r="X290" s="14">
        <f t="shared" si="67"/>
        <v>0</v>
      </c>
      <c r="Y290" s="173">
        <f t="shared" si="68"/>
        <v>0</v>
      </c>
      <c r="Z290" s="440"/>
      <c r="AA290" s="415"/>
      <c r="AB290" s="415"/>
      <c r="AC290" s="415"/>
      <c r="AD290" s="415"/>
      <c r="AE290" s="415"/>
      <c r="AF290" s="415"/>
      <c r="AG290" s="415"/>
      <c r="AH290" s="421"/>
      <c r="AI290" s="418"/>
      <c r="AJ290" s="421"/>
    </row>
    <row r="291" spans="1:36" ht="19.5" thickBot="1" x14ac:dyDescent="0.3">
      <c r="A291" s="435"/>
      <c r="B291" s="438"/>
      <c r="C291" s="443"/>
      <c r="D291" s="342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2"/>
      <c r="S291" s="12"/>
      <c r="T291" s="12"/>
      <c r="U291" s="117"/>
      <c r="V291" s="118">
        <f t="shared" si="65"/>
        <v>0</v>
      </c>
      <c r="W291" s="15">
        <f t="shared" si="66"/>
        <v>0</v>
      </c>
      <c r="X291" s="15">
        <f t="shared" si="67"/>
        <v>0</v>
      </c>
      <c r="Y291" s="174">
        <f t="shared" si="68"/>
        <v>0</v>
      </c>
      <c r="Z291" s="441"/>
      <c r="AA291" s="416"/>
      <c r="AB291" s="416"/>
      <c r="AC291" s="416"/>
      <c r="AD291" s="416"/>
      <c r="AE291" s="416"/>
      <c r="AF291" s="416"/>
      <c r="AG291" s="416"/>
      <c r="AH291" s="422"/>
      <c r="AI291" s="419"/>
      <c r="AJ291" s="422"/>
    </row>
    <row r="292" spans="1:36" ht="18.75" x14ac:dyDescent="0.25">
      <c r="A292" s="433">
        <v>15</v>
      </c>
      <c r="B292" s="436" t="s">
        <v>67</v>
      </c>
      <c r="C292" s="423" t="s">
        <v>18</v>
      </c>
      <c r="D292" s="338">
        <f>160*0.9</f>
        <v>144</v>
      </c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5"/>
      <c r="S292" s="5"/>
      <c r="T292" s="5"/>
      <c r="U292" s="106"/>
      <c r="V292" s="107">
        <f t="shared" si="65"/>
        <v>0</v>
      </c>
      <c r="W292" s="16">
        <f t="shared" si="66"/>
        <v>0</v>
      </c>
      <c r="X292" s="16">
        <f t="shared" si="67"/>
        <v>0</v>
      </c>
      <c r="Y292" s="175">
        <f t="shared" si="68"/>
        <v>0</v>
      </c>
      <c r="Z292" s="439">
        <f t="shared" ref="Z292:AC292" si="73">SUM(V292:V311)</f>
        <v>5</v>
      </c>
      <c r="AA292" s="414">
        <f t="shared" si="73"/>
        <v>4.9666666666666668</v>
      </c>
      <c r="AB292" s="414">
        <f t="shared" si="73"/>
        <v>0</v>
      </c>
      <c r="AC292" s="414">
        <f t="shared" si="73"/>
        <v>0</v>
      </c>
      <c r="AD292" s="414">
        <f t="shared" ref="AD292" si="74">Z292*0.38*0.9*SQRT(3)</f>
        <v>2.9618068809427798</v>
      </c>
      <c r="AE292" s="414">
        <f t="shared" si="70"/>
        <v>2.9420615017364948</v>
      </c>
      <c r="AF292" s="414">
        <f t="shared" si="70"/>
        <v>0</v>
      </c>
      <c r="AG292" s="414">
        <f t="shared" si="70"/>
        <v>0</v>
      </c>
      <c r="AH292" s="420">
        <f>MAX(Z292:AC311)</f>
        <v>5</v>
      </c>
      <c r="AI292" s="417">
        <f t="shared" ref="AI292" si="75">AH292*0.38*0.9*SQRT(3)</f>
        <v>2.9618068809427798</v>
      </c>
      <c r="AJ292" s="420">
        <f t="shared" ref="AJ292" si="76">D292-AI292</f>
        <v>141.03819311905721</v>
      </c>
    </row>
    <row r="293" spans="1:36" ht="18.75" x14ac:dyDescent="0.25">
      <c r="A293" s="434"/>
      <c r="B293" s="437"/>
      <c r="C293" s="442"/>
      <c r="D293" s="341"/>
      <c r="E293" s="7" t="s">
        <v>868</v>
      </c>
      <c r="F293" s="7">
        <v>1.6</v>
      </c>
      <c r="G293" s="7">
        <v>4</v>
      </c>
      <c r="H293" s="7">
        <v>1.6</v>
      </c>
      <c r="I293" s="7">
        <v>2.8</v>
      </c>
      <c r="J293" s="7">
        <v>4.3</v>
      </c>
      <c r="K293" s="7">
        <v>2.1</v>
      </c>
      <c r="L293" s="7"/>
      <c r="M293" s="7"/>
      <c r="N293" s="7"/>
      <c r="O293" s="7"/>
      <c r="P293" s="7"/>
      <c r="Q293" s="7"/>
      <c r="R293" s="8">
        <v>232</v>
      </c>
      <c r="S293" s="8">
        <v>232</v>
      </c>
      <c r="T293" s="8">
        <v>232</v>
      </c>
      <c r="U293" s="110">
        <v>232</v>
      </c>
      <c r="V293" s="114">
        <f t="shared" si="65"/>
        <v>2.4</v>
      </c>
      <c r="W293" s="14">
        <f t="shared" si="66"/>
        <v>3.0666666666666664</v>
      </c>
      <c r="X293" s="14">
        <f t="shared" si="67"/>
        <v>0</v>
      </c>
      <c r="Y293" s="173">
        <f t="shared" si="68"/>
        <v>0</v>
      </c>
      <c r="Z293" s="440"/>
      <c r="AA293" s="415"/>
      <c r="AB293" s="415"/>
      <c r="AC293" s="415"/>
      <c r="AD293" s="415"/>
      <c r="AE293" s="415"/>
      <c r="AF293" s="415"/>
      <c r="AG293" s="415"/>
      <c r="AH293" s="421"/>
      <c r="AI293" s="418"/>
      <c r="AJ293" s="421"/>
    </row>
    <row r="294" spans="1:36" ht="18.75" x14ac:dyDescent="0.25">
      <c r="A294" s="434"/>
      <c r="B294" s="437"/>
      <c r="C294" s="442"/>
      <c r="D294" s="34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0"/>
      <c r="S294" s="10"/>
      <c r="T294" s="10"/>
      <c r="U294" s="113"/>
      <c r="V294" s="114">
        <f t="shared" si="65"/>
        <v>0</v>
      </c>
      <c r="W294" s="14">
        <f t="shared" si="66"/>
        <v>0</v>
      </c>
      <c r="X294" s="14">
        <f t="shared" si="67"/>
        <v>0</v>
      </c>
      <c r="Y294" s="173">
        <f t="shared" si="68"/>
        <v>0</v>
      </c>
      <c r="Z294" s="440"/>
      <c r="AA294" s="415"/>
      <c r="AB294" s="415"/>
      <c r="AC294" s="415"/>
      <c r="AD294" s="415"/>
      <c r="AE294" s="415"/>
      <c r="AF294" s="415"/>
      <c r="AG294" s="415"/>
      <c r="AH294" s="421"/>
      <c r="AI294" s="418"/>
      <c r="AJ294" s="421"/>
    </row>
    <row r="295" spans="1:36" ht="18.75" x14ac:dyDescent="0.25">
      <c r="A295" s="434"/>
      <c r="B295" s="437"/>
      <c r="C295" s="442"/>
      <c r="D295" s="341"/>
      <c r="E295" s="7" t="s">
        <v>869</v>
      </c>
      <c r="F295" s="7">
        <v>0</v>
      </c>
      <c r="G295" s="7">
        <v>0</v>
      </c>
      <c r="H295" s="7">
        <v>2.6</v>
      </c>
      <c r="I295" s="6">
        <v>0</v>
      </c>
      <c r="J295" s="6">
        <v>0</v>
      </c>
      <c r="K295" s="6">
        <v>1.9</v>
      </c>
      <c r="L295" s="6"/>
      <c r="M295" s="6"/>
      <c r="N295" s="6"/>
      <c r="O295" s="6"/>
      <c r="P295" s="6"/>
      <c r="Q295" s="6"/>
      <c r="R295" s="8">
        <v>232</v>
      </c>
      <c r="S295" s="8">
        <v>232</v>
      </c>
      <c r="T295" s="8">
        <v>232</v>
      </c>
      <c r="U295" s="110">
        <v>232</v>
      </c>
      <c r="V295" s="114">
        <f t="shared" si="65"/>
        <v>2.6</v>
      </c>
      <c r="W295" s="14">
        <f t="shared" si="66"/>
        <v>1.9</v>
      </c>
      <c r="X295" s="14">
        <f t="shared" si="67"/>
        <v>0</v>
      </c>
      <c r="Y295" s="173">
        <f t="shared" si="68"/>
        <v>0</v>
      </c>
      <c r="Z295" s="440"/>
      <c r="AA295" s="415"/>
      <c r="AB295" s="415"/>
      <c r="AC295" s="415"/>
      <c r="AD295" s="415"/>
      <c r="AE295" s="415"/>
      <c r="AF295" s="415"/>
      <c r="AG295" s="415"/>
      <c r="AH295" s="421"/>
      <c r="AI295" s="418"/>
      <c r="AJ295" s="421"/>
    </row>
    <row r="296" spans="1:36" ht="18.75" x14ac:dyDescent="0.25">
      <c r="A296" s="434"/>
      <c r="B296" s="437"/>
      <c r="C296" s="442"/>
      <c r="D296" s="34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0"/>
      <c r="S296" s="10"/>
      <c r="T296" s="10"/>
      <c r="U296" s="113"/>
      <c r="V296" s="114">
        <f t="shared" si="65"/>
        <v>0</v>
      </c>
      <c r="W296" s="14">
        <f t="shared" si="66"/>
        <v>0</v>
      </c>
      <c r="X296" s="14">
        <f t="shared" si="67"/>
        <v>0</v>
      </c>
      <c r="Y296" s="173">
        <f t="shared" si="68"/>
        <v>0</v>
      </c>
      <c r="Z296" s="440"/>
      <c r="AA296" s="415"/>
      <c r="AB296" s="415"/>
      <c r="AC296" s="415"/>
      <c r="AD296" s="415"/>
      <c r="AE296" s="415"/>
      <c r="AF296" s="415"/>
      <c r="AG296" s="415"/>
      <c r="AH296" s="421"/>
      <c r="AI296" s="418"/>
      <c r="AJ296" s="421"/>
    </row>
    <row r="297" spans="1:36" ht="18.75" x14ac:dyDescent="0.25">
      <c r="A297" s="434"/>
      <c r="B297" s="437"/>
      <c r="C297" s="442"/>
      <c r="D297" s="341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8"/>
      <c r="S297" s="8"/>
      <c r="T297" s="8"/>
      <c r="U297" s="110"/>
      <c r="V297" s="114">
        <f t="shared" si="65"/>
        <v>0</v>
      </c>
      <c r="W297" s="14">
        <f t="shared" si="66"/>
        <v>0</v>
      </c>
      <c r="X297" s="14">
        <f t="shared" si="67"/>
        <v>0</v>
      </c>
      <c r="Y297" s="173">
        <f t="shared" si="68"/>
        <v>0</v>
      </c>
      <c r="Z297" s="440"/>
      <c r="AA297" s="415"/>
      <c r="AB297" s="415"/>
      <c r="AC297" s="415"/>
      <c r="AD297" s="415"/>
      <c r="AE297" s="415"/>
      <c r="AF297" s="415"/>
      <c r="AG297" s="415"/>
      <c r="AH297" s="421"/>
      <c r="AI297" s="418"/>
      <c r="AJ297" s="421"/>
    </row>
    <row r="298" spans="1:36" ht="18.75" x14ac:dyDescent="0.25">
      <c r="A298" s="434"/>
      <c r="B298" s="437"/>
      <c r="C298" s="442"/>
      <c r="D298" s="34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0"/>
      <c r="S298" s="10"/>
      <c r="T298" s="10"/>
      <c r="U298" s="113"/>
      <c r="V298" s="114">
        <f t="shared" si="65"/>
        <v>0</v>
      </c>
      <c r="W298" s="14">
        <f t="shared" si="66"/>
        <v>0</v>
      </c>
      <c r="X298" s="14">
        <f t="shared" si="67"/>
        <v>0</v>
      </c>
      <c r="Y298" s="173">
        <f t="shared" si="68"/>
        <v>0</v>
      </c>
      <c r="Z298" s="440"/>
      <c r="AA298" s="415"/>
      <c r="AB298" s="415"/>
      <c r="AC298" s="415"/>
      <c r="AD298" s="415"/>
      <c r="AE298" s="415"/>
      <c r="AF298" s="415"/>
      <c r="AG298" s="415"/>
      <c r="AH298" s="421"/>
      <c r="AI298" s="418"/>
      <c r="AJ298" s="421"/>
    </row>
    <row r="299" spans="1:36" ht="18.75" x14ac:dyDescent="0.25">
      <c r="A299" s="434"/>
      <c r="B299" s="437"/>
      <c r="C299" s="442"/>
      <c r="D299" s="341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8"/>
      <c r="S299" s="8"/>
      <c r="T299" s="8"/>
      <c r="U299" s="110"/>
      <c r="V299" s="114">
        <f t="shared" si="65"/>
        <v>0</v>
      </c>
      <c r="W299" s="14">
        <f t="shared" si="66"/>
        <v>0</v>
      </c>
      <c r="X299" s="14">
        <f t="shared" si="67"/>
        <v>0</v>
      </c>
      <c r="Y299" s="173">
        <f t="shared" si="68"/>
        <v>0</v>
      </c>
      <c r="Z299" s="440"/>
      <c r="AA299" s="415"/>
      <c r="AB299" s="415"/>
      <c r="AC299" s="415"/>
      <c r="AD299" s="415"/>
      <c r="AE299" s="415"/>
      <c r="AF299" s="415"/>
      <c r="AG299" s="415"/>
      <c r="AH299" s="421"/>
      <c r="AI299" s="418"/>
      <c r="AJ299" s="421"/>
    </row>
    <row r="300" spans="1:36" ht="18.75" x14ac:dyDescent="0.25">
      <c r="A300" s="434"/>
      <c r="B300" s="437"/>
      <c r="C300" s="442"/>
      <c r="D300" s="34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0"/>
      <c r="S300" s="10"/>
      <c r="T300" s="10"/>
      <c r="U300" s="113"/>
      <c r="V300" s="114">
        <f t="shared" si="65"/>
        <v>0</v>
      </c>
      <c r="W300" s="14">
        <f t="shared" si="66"/>
        <v>0</v>
      </c>
      <c r="X300" s="14">
        <f t="shared" si="67"/>
        <v>0</v>
      </c>
      <c r="Y300" s="173">
        <f t="shared" si="68"/>
        <v>0</v>
      </c>
      <c r="Z300" s="440"/>
      <c r="AA300" s="415"/>
      <c r="AB300" s="415"/>
      <c r="AC300" s="415"/>
      <c r="AD300" s="415"/>
      <c r="AE300" s="415"/>
      <c r="AF300" s="415"/>
      <c r="AG300" s="415"/>
      <c r="AH300" s="421"/>
      <c r="AI300" s="418"/>
      <c r="AJ300" s="421"/>
    </row>
    <row r="301" spans="1:36" ht="18.75" x14ac:dyDescent="0.25">
      <c r="A301" s="434"/>
      <c r="B301" s="437"/>
      <c r="C301" s="442"/>
      <c r="D301" s="341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8"/>
      <c r="S301" s="8"/>
      <c r="T301" s="8"/>
      <c r="U301" s="110"/>
      <c r="V301" s="114">
        <f t="shared" si="65"/>
        <v>0</v>
      </c>
      <c r="W301" s="14">
        <f t="shared" si="66"/>
        <v>0</v>
      </c>
      <c r="X301" s="14">
        <f t="shared" si="67"/>
        <v>0</v>
      </c>
      <c r="Y301" s="173">
        <f t="shared" si="68"/>
        <v>0</v>
      </c>
      <c r="Z301" s="440"/>
      <c r="AA301" s="415"/>
      <c r="AB301" s="415"/>
      <c r="AC301" s="415"/>
      <c r="AD301" s="415"/>
      <c r="AE301" s="415"/>
      <c r="AF301" s="415"/>
      <c r="AG301" s="415"/>
      <c r="AH301" s="421"/>
      <c r="AI301" s="418"/>
      <c r="AJ301" s="421"/>
    </row>
    <row r="302" spans="1:36" ht="18.75" x14ac:dyDescent="0.25">
      <c r="A302" s="434"/>
      <c r="B302" s="437"/>
      <c r="C302" s="442"/>
      <c r="D302" s="34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0"/>
      <c r="S302" s="10"/>
      <c r="T302" s="10"/>
      <c r="U302" s="113"/>
      <c r="V302" s="114">
        <f t="shared" si="65"/>
        <v>0</v>
      </c>
      <c r="W302" s="14">
        <f t="shared" si="66"/>
        <v>0</v>
      </c>
      <c r="X302" s="14">
        <f t="shared" si="67"/>
        <v>0</v>
      </c>
      <c r="Y302" s="173">
        <f t="shared" si="68"/>
        <v>0</v>
      </c>
      <c r="Z302" s="440"/>
      <c r="AA302" s="415"/>
      <c r="AB302" s="415"/>
      <c r="AC302" s="415"/>
      <c r="AD302" s="415"/>
      <c r="AE302" s="415"/>
      <c r="AF302" s="415"/>
      <c r="AG302" s="415"/>
      <c r="AH302" s="421"/>
      <c r="AI302" s="418"/>
      <c r="AJ302" s="421"/>
    </row>
    <row r="303" spans="1:36" ht="18.75" x14ac:dyDescent="0.25">
      <c r="A303" s="434"/>
      <c r="B303" s="437"/>
      <c r="C303" s="442"/>
      <c r="D303" s="341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8"/>
      <c r="S303" s="8"/>
      <c r="T303" s="8"/>
      <c r="U303" s="110"/>
      <c r="V303" s="114">
        <f t="shared" si="65"/>
        <v>0</v>
      </c>
      <c r="W303" s="14">
        <f t="shared" si="66"/>
        <v>0</v>
      </c>
      <c r="X303" s="14">
        <f t="shared" si="67"/>
        <v>0</v>
      </c>
      <c r="Y303" s="173">
        <f t="shared" si="68"/>
        <v>0</v>
      </c>
      <c r="Z303" s="440"/>
      <c r="AA303" s="415"/>
      <c r="AB303" s="415"/>
      <c r="AC303" s="415"/>
      <c r="AD303" s="415"/>
      <c r="AE303" s="415"/>
      <c r="AF303" s="415"/>
      <c r="AG303" s="415"/>
      <c r="AH303" s="421"/>
      <c r="AI303" s="418"/>
      <c r="AJ303" s="421"/>
    </row>
    <row r="304" spans="1:36" ht="18.75" x14ac:dyDescent="0.25">
      <c r="A304" s="434"/>
      <c r="B304" s="437"/>
      <c r="C304" s="442"/>
      <c r="D304" s="34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0"/>
      <c r="S304" s="10"/>
      <c r="T304" s="10"/>
      <c r="U304" s="113"/>
      <c r="V304" s="114">
        <f t="shared" si="65"/>
        <v>0</v>
      </c>
      <c r="W304" s="14">
        <f t="shared" si="66"/>
        <v>0</v>
      </c>
      <c r="X304" s="14">
        <f t="shared" si="67"/>
        <v>0</v>
      </c>
      <c r="Y304" s="173">
        <f t="shared" si="68"/>
        <v>0</v>
      </c>
      <c r="Z304" s="440"/>
      <c r="AA304" s="415"/>
      <c r="AB304" s="415"/>
      <c r="AC304" s="415"/>
      <c r="AD304" s="415"/>
      <c r="AE304" s="415"/>
      <c r="AF304" s="415"/>
      <c r="AG304" s="415"/>
      <c r="AH304" s="421"/>
      <c r="AI304" s="418"/>
      <c r="AJ304" s="421"/>
    </row>
    <row r="305" spans="1:36" ht="18.75" x14ac:dyDescent="0.25">
      <c r="A305" s="434"/>
      <c r="B305" s="437"/>
      <c r="C305" s="442"/>
      <c r="D305" s="341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8"/>
      <c r="S305" s="8"/>
      <c r="T305" s="8"/>
      <c r="U305" s="110"/>
      <c r="V305" s="114">
        <f t="shared" si="65"/>
        <v>0</v>
      </c>
      <c r="W305" s="14">
        <f t="shared" si="66"/>
        <v>0</v>
      </c>
      <c r="X305" s="14">
        <f t="shared" si="67"/>
        <v>0</v>
      </c>
      <c r="Y305" s="173">
        <f t="shared" si="68"/>
        <v>0</v>
      </c>
      <c r="Z305" s="440"/>
      <c r="AA305" s="415"/>
      <c r="AB305" s="415"/>
      <c r="AC305" s="415"/>
      <c r="AD305" s="415"/>
      <c r="AE305" s="415"/>
      <c r="AF305" s="415"/>
      <c r="AG305" s="415"/>
      <c r="AH305" s="421"/>
      <c r="AI305" s="418"/>
      <c r="AJ305" s="421"/>
    </row>
    <row r="306" spans="1:36" ht="18.75" x14ac:dyDescent="0.25">
      <c r="A306" s="434"/>
      <c r="B306" s="437"/>
      <c r="C306" s="442"/>
      <c r="D306" s="34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0"/>
      <c r="S306" s="10"/>
      <c r="T306" s="10"/>
      <c r="U306" s="113"/>
      <c r="V306" s="114">
        <f t="shared" si="65"/>
        <v>0</v>
      </c>
      <c r="W306" s="14">
        <f t="shared" si="66"/>
        <v>0</v>
      </c>
      <c r="X306" s="14">
        <f t="shared" si="67"/>
        <v>0</v>
      </c>
      <c r="Y306" s="173">
        <f t="shared" si="68"/>
        <v>0</v>
      </c>
      <c r="Z306" s="440"/>
      <c r="AA306" s="415"/>
      <c r="AB306" s="415"/>
      <c r="AC306" s="415"/>
      <c r="AD306" s="415"/>
      <c r="AE306" s="415"/>
      <c r="AF306" s="415"/>
      <c r="AG306" s="415"/>
      <c r="AH306" s="421"/>
      <c r="AI306" s="418"/>
      <c r="AJ306" s="421"/>
    </row>
    <row r="307" spans="1:36" ht="18.75" x14ac:dyDescent="0.25">
      <c r="A307" s="434"/>
      <c r="B307" s="437"/>
      <c r="C307" s="442"/>
      <c r="D307" s="341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8"/>
      <c r="S307" s="8"/>
      <c r="T307" s="8"/>
      <c r="U307" s="110"/>
      <c r="V307" s="114">
        <f t="shared" si="65"/>
        <v>0</v>
      </c>
      <c r="W307" s="14">
        <f t="shared" si="66"/>
        <v>0</v>
      </c>
      <c r="X307" s="14">
        <f t="shared" si="67"/>
        <v>0</v>
      </c>
      <c r="Y307" s="173">
        <f t="shared" si="68"/>
        <v>0</v>
      </c>
      <c r="Z307" s="440"/>
      <c r="AA307" s="415"/>
      <c r="AB307" s="415"/>
      <c r="AC307" s="415"/>
      <c r="AD307" s="415"/>
      <c r="AE307" s="415"/>
      <c r="AF307" s="415"/>
      <c r="AG307" s="415"/>
      <c r="AH307" s="421"/>
      <c r="AI307" s="418"/>
      <c r="AJ307" s="421"/>
    </row>
    <row r="308" spans="1:36" ht="18.75" x14ac:dyDescent="0.25">
      <c r="A308" s="434"/>
      <c r="B308" s="437"/>
      <c r="C308" s="442"/>
      <c r="D308" s="34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0"/>
      <c r="S308" s="10"/>
      <c r="T308" s="10"/>
      <c r="U308" s="113"/>
      <c r="V308" s="114">
        <f t="shared" si="65"/>
        <v>0</v>
      </c>
      <c r="W308" s="14">
        <f t="shared" si="66"/>
        <v>0</v>
      </c>
      <c r="X308" s="14">
        <f t="shared" si="67"/>
        <v>0</v>
      </c>
      <c r="Y308" s="173">
        <f t="shared" si="68"/>
        <v>0</v>
      </c>
      <c r="Z308" s="440"/>
      <c r="AA308" s="415"/>
      <c r="AB308" s="415"/>
      <c r="AC308" s="415"/>
      <c r="AD308" s="415"/>
      <c r="AE308" s="415"/>
      <c r="AF308" s="415"/>
      <c r="AG308" s="415"/>
      <c r="AH308" s="421"/>
      <c r="AI308" s="418"/>
      <c r="AJ308" s="421"/>
    </row>
    <row r="309" spans="1:36" ht="18.75" x14ac:dyDescent="0.25">
      <c r="A309" s="434"/>
      <c r="B309" s="437"/>
      <c r="C309" s="442"/>
      <c r="D309" s="341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8"/>
      <c r="S309" s="8"/>
      <c r="T309" s="8"/>
      <c r="U309" s="110"/>
      <c r="V309" s="114">
        <f t="shared" si="65"/>
        <v>0</v>
      </c>
      <c r="W309" s="14">
        <f t="shared" si="66"/>
        <v>0</v>
      </c>
      <c r="X309" s="14">
        <f t="shared" si="67"/>
        <v>0</v>
      </c>
      <c r="Y309" s="173">
        <f t="shared" si="68"/>
        <v>0</v>
      </c>
      <c r="Z309" s="440"/>
      <c r="AA309" s="415"/>
      <c r="AB309" s="415"/>
      <c r="AC309" s="415"/>
      <c r="AD309" s="415"/>
      <c r="AE309" s="415"/>
      <c r="AF309" s="415"/>
      <c r="AG309" s="415"/>
      <c r="AH309" s="421"/>
      <c r="AI309" s="418"/>
      <c r="AJ309" s="421"/>
    </row>
    <row r="310" spans="1:36" ht="18.75" x14ac:dyDescent="0.25">
      <c r="A310" s="434"/>
      <c r="B310" s="437"/>
      <c r="C310" s="442"/>
      <c r="D310" s="34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0"/>
      <c r="S310" s="10"/>
      <c r="T310" s="10"/>
      <c r="U310" s="113"/>
      <c r="V310" s="114">
        <f t="shared" si="65"/>
        <v>0</v>
      </c>
      <c r="W310" s="14">
        <f t="shared" si="66"/>
        <v>0</v>
      </c>
      <c r="X310" s="14">
        <f t="shared" si="67"/>
        <v>0</v>
      </c>
      <c r="Y310" s="173">
        <f t="shared" si="68"/>
        <v>0</v>
      </c>
      <c r="Z310" s="440"/>
      <c r="AA310" s="415"/>
      <c r="AB310" s="415"/>
      <c r="AC310" s="415"/>
      <c r="AD310" s="415"/>
      <c r="AE310" s="415"/>
      <c r="AF310" s="415"/>
      <c r="AG310" s="415"/>
      <c r="AH310" s="421"/>
      <c r="AI310" s="418"/>
      <c r="AJ310" s="421"/>
    </row>
    <row r="311" spans="1:36" ht="19.5" thickBot="1" x14ac:dyDescent="0.3">
      <c r="A311" s="435"/>
      <c r="B311" s="438"/>
      <c r="C311" s="443"/>
      <c r="D311" s="342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2"/>
      <c r="S311" s="12"/>
      <c r="T311" s="12"/>
      <c r="U311" s="117"/>
      <c r="V311" s="118">
        <f t="shared" si="65"/>
        <v>0</v>
      </c>
      <c r="W311" s="15">
        <f t="shared" si="66"/>
        <v>0</v>
      </c>
      <c r="X311" s="15">
        <f t="shared" si="67"/>
        <v>0</v>
      </c>
      <c r="Y311" s="174">
        <f t="shared" si="68"/>
        <v>0</v>
      </c>
      <c r="Z311" s="441"/>
      <c r="AA311" s="416"/>
      <c r="AB311" s="416"/>
      <c r="AC311" s="416"/>
      <c r="AD311" s="416"/>
      <c r="AE311" s="416"/>
      <c r="AF311" s="416"/>
      <c r="AG311" s="416"/>
      <c r="AH311" s="422"/>
      <c r="AI311" s="419"/>
      <c r="AJ311" s="422"/>
    </row>
    <row r="312" spans="1:36" ht="18.75" x14ac:dyDescent="0.25">
      <c r="A312" s="433">
        <v>16</v>
      </c>
      <c r="B312" s="436" t="s">
        <v>70</v>
      </c>
      <c r="C312" s="423" t="s">
        <v>18</v>
      </c>
      <c r="D312" s="338">
        <f>160*0.9</f>
        <v>144</v>
      </c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5"/>
      <c r="S312" s="5"/>
      <c r="T312" s="5"/>
      <c r="U312" s="106"/>
      <c r="V312" s="107">
        <f t="shared" si="65"/>
        <v>0</v>
      </c>
      <c r="W312" s="16">
        <f t="shared" si="66"/>
        <v>0</v>
      </c>
      <c r="X312" s="16">
        <f t="shared" si="67"/>
        <v>0</v>
      </c>
      <c r="Y312" s="175">
        <f t="shared" si="68"/>
        <v>0</v>
      </c>
      <c r="Z312" s="439">
        <f t="shared" ref="Z312:AC312" si="77">SUM(V312:V331)</f>
        <v>7.8</v>
      </c>
      <c r="AA312" s="414">
        <f t="shared" si="77"/>
        <v>13.066666666666668</v>
      </c>
      <c r="AB312" s="414">
        <f t="shared" si="77"/>
        <v>0</v>
      </c>
      <c r="AC312" s="414">
        <f t="shared" si="77"/>
        <v>0</v>
      </c>
      <c r="AD312" s="414">
        <f t="shared" ref="AD312:AG332" si="78">Z312*0.38*0.9*SQRT(3)</f>
        <v>4.6204187342707375</v>
      </c>
      <c r="AE312" s="414">
        <f t="shared" si="78"/>
        <v>7.7401886488637999</v>
      </c>
      <c r="AF312" s="414">
        <f t="shared" si="78"/>
        <v>0</v>
      </c>
      <c r="AG312" s="414">
        <f t="shared" si="78"/>
        <v>0</v>
      </c>
      <c r="AH312" s="420">
        <f>MAX(Z312:AC331)</f>
        <v>13.066666666666668</v>
      </c>
      <c r="AI312" s="417">
        <f t="shared" ref="AI312" si="79">AH312*0.38*0.9*SQRT(3)</f>
        <v>7.7401886488637999</v>
      </c>
      <c r="AJ312" s="420">
        <f t="shared" ref="AJ312" si="80">D312-AI312</f>
        <v>136.25981135113619</v>
      </c>
    </row>
    <row r="313" spans="1:36" ht="18.75" x14ac:dyDescent="0.25">
      <c r="A313" s="434"/>
      <c r="B313" s="437"/>
      <c r="C313" s="442"/>
      <c r="D313" s="341"/>
      <c r="E313" s="7" t="s">
        <v>835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/>
      <c r="M313" s="7"/>
      <c r="N313" s="7"/>
      <c r="O313" s="7"/>
      <c r="P313" s="7"/>
      <c r="Q313" s="7"/>
      <c r="R313" s="8">
        <v>235</v>
      </c>
      <c r="S313" s="8">
        <v>235</v>
      </c>
      <c r="T313" s="8">
        <v>235</v>
      </c>
      <c r="U313" s="110">
        <v>235</v>
      </c>
      <c r="V313" s="114">
        <f t="shared" si="65"/>
        <v>0</v>
      </c>
      <c r="W313" s="14">
        <f t="shared" si="66"/>
        <v>0</v>
      </c>
      <c r="X313" s="14">
        <f t="shared" si="67"/>
        <v>0</v>
      </c>
      <c r="Y313" s="173">
        <f t="shared" si="68"/>
        <v>0</v>
      </c>
      <c r="Z313" s="440"/>
      <c r="AA313" s="415"/>
      <c r="AB313" s="415"/>
      <c r="AC313" s="415"/>
      <c r="AD313" s="415"/>
      <c r="AE313" s="415"/>
      <c r="AF313" s="415"/>
      <c r="AG313" s="415"/>
      <c r="AH313" s="421"/>
      <c r="AI313" s="418"/>
      <c r="AJ313" s="421"/>
    </row>
    <row r="314" spans="1:36" ht="18.75" x14ac:dyDescent="0.25">
      <c r="A314" s="434"/>
      <c r="B314" s="437"/>
      <c r="C314" s="442"/>
      <c r="D314" s="34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0"/>
      <c r="S314" s="10"/>
      <c r="T314" s="10"/>
      <c r="U314" s="113"/>
      <c r="V314" s="114">
        <f t="shared" si="65"/>
        <v>0</v>
      </c>
      <c r="W314" s="14">
        <f t="shared" si="66"/>
        <v>0</v>
      </c>
      <c r="X314" s="14">
        <f t="shared" si="67"/>
        <v>0</v>
      </c>
      <c r="Y314" s="173">
        <f t="shared" si="68"/>
        <v>0</v>
      </c>
      <c r="Z314" s="440"/>
      <c r="AA314" s="415"/>
      <c r="AB314" s="415"/>
      <c r="AC314" s="415"/>
      <c r="AD314" s="415"/>
      <c r="AE314" s="415"/>
      <c r="AF314" s="415"/>
      <c r="AG314" s="415"/>
      <c r="AH314" s="421"/>
      <c r="AI314" s="418"/>
      <c r="AJ314" s="421"/>
    </row>
    <row r="315" spans="1:36" ht="18.75" x14ac:dyDescent="0.25">
      <c r="A315" s="434"/>
      <c r="B315" s="437"/>
      <c r="C315" s="442"/>
      <c r="D315" s="341"/>
      <c r="E315" s="7" t="s">
        <v>859</v>
      </c>
      <c r="F315" s="6">
        <v>7.7</v>
      </c>
      <c r="G315" s="6">
        <v>9</v>
      </c>
      <c r="H315" s="6">
        <v>6.7</v>
      </c>
      <c r="I315" s="6">
        <v>14.3</v>
      </c>
      <c r="J315" s="6">
        <v>10.8</v>
      </c>
      <c r="K315" s="6">
        <v>14.1</v>
      </c>
      <c r="L315" s="6"/>
      <c r="M315" s="6"/>
      <c r="N315" s="6"/>
      <c r="O315" s="6"/>
      <c r="P315" s="6"/>
      <c r="Q315" s="6"/>
      <c r="R315" s="8">
        <v>235</v>
      </c>
      <c r="S315" s="8">
        <v>235</v>
      </c>
      <c r="T315" s="8">
        <v>235</v>
      </c>
      <c r="U315" s="110">
        <v>235</v>
      </c>
      <c r="V315" s="114">
        <f t="shared" si="65"/>
        <v>7.8</v>
      </c>
      <c r="W315" s="14">
        <f t="shared" si="66"/>
        <v>13.066666666666668</v>
      </c>
      <c r="X315" s="14">
        <f t="shared" si="67"/>
        <v>0</v>
      </c>
      <c r="Y315" s="173">
        <f t="shared" si="68"/>
        <v>0</v>
      </c>
      <c r="Z315" s="440"/>
      <c r="AA315" s="415"/>
      <c r="AB315" s="415"/>
      <c r="AC315" s="415"/>
      <c r="AD315" s="415"/>
      <c r="AE315" s="415"/>
      <c r="AF315" s="415"/>
      <c r="AG315" s="415"/>
      <c r="AH315" s="421"/>
      <c r="AI315" s="418"/>
      <c r="AJ315" s="421"/>
    </row>
    <row r="316" spans="1:36" ht="18.75" x14ac:dyDescent="0.25">
      <c r="A316" s="434"/>
      <c r="B316" s="437"/>
      <c r="C316" s="442"/>
      <c r="D316" s="34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0"/>
      <c r="S316" s="10"/>
      <c r="T316" s="10"/>
      <c r="U316" s="113"/>
      <c r="V316" s="114">
        <f t="shared" si="65"/>
        <v>0</v>
      </c>
      <c r="W316" s="14">
        <f t="shared" si="66"/>
        <v>0</v>
      </c>
      <c r="X316" s="14">
        <f t="shared" si="67"/>
        <v>0</v>
      </c>
      <c r="Y316" s="173">
        <f t="shared" si="68"/>
        <v>0</v>
      </c>
      <c r="Z316" s="440"/>
      <c r="AA316" s="415"/>
      <c r="AB316" s="415"/>
      <c r="AC316" s="415"/>
      <c r="AD316" s="415"/>
      <c r="AE316" s="415"/>
      <c r="AF316" s="415"/>
      <c r="AG316" s="415"/>
      <c r="AH316" s="421"/>
      <c r="AI316" s="418"/>
      <c r="AJ316" s="421"/>
    </row>
    <row r="317" spans="1:36" ht="18.75" x14ac:dyDescent="0.25">
      <c r="A317" s="434"/>
      <c r="B317" s="437"/>
      <c r="C317" s="442"/>
      <c r="D317" s="341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8"/>
      <c r="S317" s="8"/>
      <c r="T317" s="8"/>
      <c r="U317" s="110"/>
      <c r="V317" s="114">
        <f t="shared" si="65"/>
        <v>0</v>
      </c>
      <c r="W317" s="14">
        <f t="shared" si="66"/>
        <v>0</v>
      </c>
      <c r="X317" s="14">
        <f t="shared" si="67"/>
        <v>0</v>
      </c>
      <c r="Y317" s="173">
        <f t="shared" si="68"/>
        <v>0</v>
      </c>
      <c r="Z317" s="440"/>
      <c r="AA317" s="415"/>
      <c r="AB317" s="415"/>
      <c r="AC317" s="415"/>
      <c r="AD317" s="415"/>
      <c r="AE317" s="415"/>
      <c r="AF317" s="415"/>
      <c r="AG317" s="415"/>
      <c r="AH317" s="421"/>
      <c r="AI317" s="418"/>
      <c r="AJ317" s="421"/>
    </row>
    <row r="318" spans="1:36" ht="18.75" x14ac:dyDescent="0.25">
      <c r="A318" s="434"/>
      <c r="B318" s="437"/>
      <c r="C318" s="442"/>
      <c r="D318" s="34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0"/>
      <c r="S318" s="10"/>
      <c r="T318" s="10"/>
      <c r="U318" s="113"/>
      <c r="V318" s="114">
        <f t="shared" si="65"/>
        <v>0</v>
      </c>
      <c r="W318" s="14">
        <f t="shared" si="66"/>
        <v>0</v>
      </c>
      <c r="X318" s="14">
        <f t="shared" si="67"/>
        <v>0</v>
      </c>
      <c r="Y318" s="173">
        <f t="shared" si="68"/>
        <v>0</v>
      </c>
      <c r="Z318" s="440"/>
      <c r="AA318" s="415"/>
      <c r="AB318" s="415"/>
      <c r="AC318" s="415"/>
      <c r="AD318" s="415"/>
      <c r="AE318" s="415"/>
      <c r="AF318" s="415"/>
      <c r="AG318" s="415"/>
      <c r="AH318" s="421"/>
      <c r="AI318" s="418"/>
      <c r="AJ318" s="421"/>
    </row>
    <row r="319" spans="1:36" ht="18.75" x14ac:dyDescent="0.25">
      <c r="A319" s="434"/>
      <c r="B319" s="437"/>
      <c r="C319" s="442"/>
      <c r="D319" s="341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8"/>
      <c r="S319" s="8"/>
      <c r="T319" s="8"/>
      <c r="U319" s="110"/>
      <c r="V319" s="114">
        <f t="shared" si="65"/>
        <v>0</v>
      </c>
      <c r="W319" s="14">
        <f t="shared" si="66"/>
        <v>0</v>
      </c>
      <c r="X319" s="14">
        <f t="shared" si="67"/>
        <v>0</v>
      </c>
      <c r="Y319" s="173">
        <f t="shared" si="68"/>
        <v>0</v>
      </c>
      <c r="Z319" s="440"/>
      <c r="AA319" s="415"/>
      <c r="AB319" s="415"/>
      <c r="AC319" s="415"/>
      <c r="AD319" s="415"/>
      <c r="AE319" s="415"/>
      <c r="AF319" s="415"/>
      <c r="AG319" s="415"/>
      <c r="AH319" s="421"/>
      <c r="AI319" s="418"/>
      <c r="AJ319" s="421"/>
    </row>
    <row r="320" spans="1:36" ht="18.75" x14ac:dyDescent="0.25">
      <c r="A320" s="434"/>
      <c r="B320" s="437"/>
      <c r="C320" s="442"/>
      <c r="D320" s="34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0"/>
      <c r="S320" s="10"/>
      <c r="T320" s="10"/>
      <c r="U320" s="113"/>
      <c r="V320" s="114">
        <f t="shared" si="65"/>
        <v>0</v>
      </c>
      <c r="W320" s="14">
        <f t="shared" si="66"/>
        <v>0</v>
      </c>
      <c r="X320" s="14">
        <f t="shared" si="67"/>
        <v>0</v>
      </c>
      <c r="Y320" s="173">
        <f t="shared" si="68"/>
        <v>0</v>
      </c>
      <c r="Z320" s="440"/>
      <c r="AA320" s="415"/>
      <c r="AB320" s="415"/>
      <c r="AC320" s="415"/>
      <c r="AD320" s="415"/>
      <c r="AE320" s="415"/>
      <c r="AF320" s="415"/>
      <c r="AG320" s="415"/>
      <c r="AH320" s="421"/>
      <c r="AI320" s="418"/>
      <c r="AJ320" s="421"/>
    </row>
    <row r="321" spans="1:36" ht="18.75" x14ac:dyDescent="0.25">
      <c r="A321" s="434"/>
      <c r="B321" s="437"/>
      <c r="C321" s="442"/>
      <c r="D321" s="341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8"/>
      <c r="S321" s="8"/>
      <c r="T321" s="8"/>
      <c r="U321" s="110"/>
      <c r="V321" s="114">
        <f t="shared" si="65"/>
        <v>0</v>
      </c>
      <c r="W321" s="14">
        <f t="shared" si="66"/>
        <v>0</v>
      </c>
      <c r="X321" s="14">
        <f t="shared" si="67"/>
        <v>0</v>
      </c>
      <c r="Y321" s="173">
        <f t="shared" si="68"/>
        <v>0</v>
      </c>
      <c r="Z321" s="440"/>
      <c r="AA321" s="415"/>
      <c r="AB321" s="415"/>
      <c r="AC321" s="415"/>
      <c r="AD321" s="415"/>
      <c r="AE321" s="415"/>
      <c r="AF321" s="415"/>
      <c r="AG321" s="415"/>
      <c r="AH321" s="421"/>
      <c r="AI321" s="418"/>
      <c r="AJ321" s="421"/>
    </row>
    <row r="322" spans="1:36" ht="18.75" x14ac:dyDescent="0.25">
      <c r="A322" s="434"/>
      <c r="B322" s="437"/>
      <c r="C322" s="442"/>
      <c r="D322" s="34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0"/>
      <c r="S322" s="10"/>
      <c r="T322" s="10"/>
      <c r="U322" s="113"/>
      <c r="V322" s="114">
        <f t="shared" si="65"/>
        <v>0</v>
      </c>
      <c r="W322" s="14">
        <f t="shared" si="66"/>
        <v>0</v>
      </c>
      <c r="X322" s="14">
        <f t="shared" si="67"/>
        <v>0</v>
      </c>
      <c r="Y322" s="173">
        <f t="shared" si="68"/>
        <v>0</v>
      </c>
      <c r="Z322" s="440"/>
      <c r="AA322" s="415"/>
      <c r="AB322" s="415"/>
      <c r="AC322" s="415"/>
      <c r="AD322" s="415"/>
      <c r="AE322" s="415"/>
      <c r="AF322" s="415"/>
      <c r="AG322" s="415"/>
      <c r="AH322" s="421"/>
      <c r="AI322" s="418"/>
      <c r="AJ322" s="421"/>
    </row>
    <row r="323" spans="1:36" ht="18.75" x14ac:dyDescent="0.25">
      <c r="A323" s="434"/>
      <c r="B323" s="437"/>
      <c r="C323" s="442"/>
      <c r="D323" s="341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8"/>
      <c r="S323" s="8"/>
      <c r="T323" s="8"/>
      <c r="U323" s="110"/>
      <c r="V323" s="114">
        <f t="shared" si="65"/>
        <v>0</v>
      </c>
      <c r="W323" s="14">
        <f t="shared" si="66"/>
        <v>0</v>
      </c>
      <c r="X323" s="14">
        <f t="shared" si="67"/>
        <v>0</v>
      </c>
      <c r="Y323" s="173">
        <f t="shared" si="68"/>
        <v>0</v>
      </c>
      <c r="Z323" s="440"/>
      <c r="AA323" s="415"/>
      <c r="AB323" s="415"/>
      <c r="AC323" s="415"/>
      <c r="AD323" s="415"/>
      <c r="AE323" s="415"/>
      <c r="AF323" s="415"/>
      <c r="AG323" s="415"/>
      <c r="AH323" s="421"/>
      <c r="AI323" s="418"/>
      <c r="AJ323" s="421"/>
    </row>
    <row r="324" spans="1:36" ht="18.75" x14ac:dyDescent="0.25">
      <c r="A324" s="434"/>
      <c r="B324" s="437"/>
      <c r="C324" s="442"/>
      <c r="D324" s="34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0"/>
      <c r="S324" s="10"/>
      <c r="T324" s="10"/>
      <c r="U324" s="113"/>
      <c r="V324" s="114">
        <f t="shared" si="65"/>
        <v>0</v>
      </c>
      <c r="W324" s="14">
        <f t="shared" si="66"/>
        <v>0</v>
      </c>
      <c r="X324" s="14">
        <f t="shared" si="67"/>
        <v>0</v>
      </c>
      <c r="Y324" s="173">
        <f t="shared" si="68"/>
        <v>0</v>
      </c>
      <c r="Z324" s="440"/>
      <c r="AA324" s="415"/>
      <c r="AB324" s="415"/>
      <c r="AC324" s="415"/>
      <c r="AD324" s="415"/>
      <c r="AE324" s="415"/>
      <c r="AF324" s="415"/>
      <c r="AG324" s="415"/>
      <c r="AH324" s="421"/>
      <c r="AI324" s="418"/>
      <c r="AJ324" s="421"/>
    </row>
    <row r="325" spans="1:36" ht="18.75" x14ac:dyDescent="0.25">
      <c r="A325" s="434"/>
      <c r="B325" s="437"/>
      <c r="C325" s="442"/>
      <c r="D325" s="341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8"/>
      <c r="S325" s="8"/>
      <c r="T325" s="8"/>
      <c r="U325" s="110"/>
      <c r="V325" s="114">
        <f t="shared" si="65"/>
        <v>0</v>
      </c>
      <c r="W325" s="14">
        <f t="shared" si="66"/>
        <v>0</v>
      </c>
      <c r="X325" s="14">
        <f t="shared" si="67"/>
        <v>0</v>
      </c>
      <c r="Y325" s="173">
        <f t="shared" si="68"/>
        <v>0</v>
      </c>
      <c r="Z325" s="440"/>
      <c r="AA325" s="415"/>
      <c r="AB325" s="415"/>
      <c r="AC325" s="415"/>
      <c r="AD325" s="415"/>
      <c r="AE325" s="415"/>
      <c r="AF325" s="415"/>
      <c r="AG325" s="415"/>
      <c r="AH325" s="421"/>
      <c r="AI325" s="418"/>
      <c r="AJ325" s="421"/>
    </row>
    <row r="326" spans="1:36" ht="18.75" x14ac:dyDescent="0.25">
      <c r="A326" s="434"/>
      <c r="B326" s="437"/>
      <c r="C326" s="442"/>
      <c r="D326" s="34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0"/>
      <c r="S326" s="10"/>
      <c r="T326" s="10"/>
      <c r="U326" s="113"/>
      <c r="V326" s="114">
        <f t="shared" si="65"/>
        <v>0</v>
      </c>
      <c r="W326" s="14">
        <f t="shared" si="66"/>
        <v>0</v>
      </c>
      <c r="X326" s="14">
        <f t="shared" si="67"/>
        <v>0</v>
      </c>
      <c r="Y326" s="173">
        <f t="shared" si="68"/>
        <v>0</v>
      </c>
      <c r="Z326" s="440"/>
      <c r="AA326" s="415"/>
      <c r="AB326" s="415"/>
      <c r="AC326" s="415"/>
      <c r="AD326" s="415"/>
      <c r="AE326" s="415"/>
      <c r="AF326" s="415"/>
      <c r="AG326" s="415"/>
      <c r="AH326" s="421"/>
      <c r="AI326" s="418"/>
      <c r="AJ326" s="421"/>
    </row>
    <row r="327" spans="1:36" ht="18.75" x14ac:dyDescent="0.25">
      <c r="A327" s="434"/>
      <c r="B327" s="437"/>
      <c r="C327" s="442"/>
      <c r="D327" s="341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8"/>
      <c r="S327" s="8"/>
      <c r="T327" s="8"/>
      <c r="U327" s="110"/>
      <c r="V327" s="114">
        <f t="shared" si="65"/>
        <v>0</v>
      </c>
      <c r="W327" s="14">
        <f t="shared" si="66"/>
        <v>0</v>
      </c>
      <c r="X327" s="14">
        <f t="shared" si="67"/>
        <v>0</v>
      </c>
      <c r="Y327" s="173">
        <f t="shared" si="68"/>
        <v>0</v>
      </c>
      <c r="Z327" s="440"/>
      <c r="AA327" s="415"/>
      <c r="AB327" s="415"/>
      <c r="AC327" s="415"/>
      <c r="AD327" s="415"/>
      <c r="AE327" s="415"/>
      <c r="AF327" s="415"/>
      <c r="AG327" s="415"/>
      <c r="AH327" s="421"/>
      <c r="AI327" s="418"/>
      <c r="AJ327" s="421"/>
    </row>
    <row r="328" spans="1:36" ht="18.75" x14ac:dyDescent="0.25">
      <c r="A328" s="434"/>
      <c r="B328" s="437"/>
      <c r="C328" s="442"/>
      <c r="D328" s="34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0"/>
      <c r="S328" s="10"/>
      <c r="T328" s="10"/>
      <c r="U328" s="113"/>
      <c r="V328" s="114">
        <f t="shared" si="65"/>
        <v>0</v>
      </c>
      <c r="W328" s="14">
        <f t="shared" si="66"/>
        <v>0</v>
      </c>
      <c r="X328" s="14">
        <f t="shared" si="67"/>
        <v>0</v>
      </c>
      <c r="Y328" s="173">
        <f t="shared" si="68"/>
        <v>0</v>
      </c>
      <c r="Z328" s="440"/>
      <c r="AA328" s="415"/>
      <c r="AB328" s="415"/>
      <c r="AC328" s="415"/>
      <c r="AD328" s="415"/>
      <c r="AE328" s="415"/>
      <c r="AF328" s="415"/>
      <c r="AG328" s="415"/>
      <c r="AH328" s="421"/>
      <c r="AI328" s="418"/>
      <c r="AJ328" s="421"/>
    </row>
    <row r="329" spans="1:36" ht="18.75" x14ac:dyDescent="0.25">
      <c r="A329" s="434"/>
      <c r="B329" s="437"/>
      <c r="C329" s="442"/>
      <c r="D329" s="341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8"/>
      <c r="S329" s="8"/>
      <c r="T329" s="8"/>
      <c r="U329" s="110"/>
      <c r="V329" s="114">
        <f t="shared" si="65"/>
        <v>0</v>
      </c>
      <c r="W329" s="14">
        <f t="shared" si="66"/>
        <v>0</v>
      </c>
      <c r="X329" s="14">
        <f t="shared" si="67"/>
        <v>0</v>
      </c>
      <c r="Y329" s="173">
        <f t="shared" si="68"/>
        <v>0</v>
      </c>
      <c r="Z329" s="440"/>
      <c r="AA329" s="415"/>
      <c r="AB329" s="415"/>
      <c r="AC329" s="415"/>
      <c r="AD329" s="415"/>
      <c r="AE329" s="415"/>
      <c r="AF329" s="415"/>
      <c r="AG329" s="415"/>
      <c r="AH329" s="421"/>
      <c r="AI329" s="418"/>
      <c r="AJ329" s="421"/>
    </row>
    <row r="330" spans="1:36" ht="18.75" x14ac:dyDescent="0.25">
      <c r="A330" s="434"/>
      <c r="B330" s="437"/>
      <c r="C330" s="442"/>
      <c r="D330" s="34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0"/>
      <c r="S330" s="10"/>
      <c r="T330" s="10"/>
      <c r="U330" s="113"/>
      <c r="V330" s="114">
        <f t="shared" si="65"/>
        <v>0</v>
      </c>
      <c r="W330" s="14">
        <f t="shared" si="66"/>
        <v>0</v>
      </c>
      <c r="X330" s="14">
        <f t="shared" si="67"/>
        <v>0</v>
      </c>
      <c r="Y330" s="173">
        <f t="shared" si="68"/>
        <v>0</v>
      </c>
      <c r="Z330" s="440"/>
      <c r="AA330" s="415"/>
      <c r="AB330" s="415"/>
      <c r="AC330" s="415"/>
      <c r="AD330" s="415"/>
      <c r="AE330" s="415"/>
      <c r="AF330" s="415"/>
      <c r="AG330" s="415"/>
      <c r="AH330" s="421"/>
      <c r="AI330" s="418"/>
      <c r="AJ330" s="421"/>
    </row>
    <row r="331" spans="1:36" ht="19.5" thickBot="1" x14ac:dyDescent="0.3">
      <c r="A331" s="435"/>
      <c r="B331" s="438"/>
      <c r="C331" s="443"/>
      <c r="D331" s="342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2"/>
      <c r="S331" s="12"/>
      <c r="T331" s="12"/>
      <c r="U331" s="117"/>
      <c r="V331" s="118">
        <f t="shared" si="65"/>
        <v>0</v>
      </c>
      <c r="W331" s="15">
        <f t="shared" si="66"/>
        <v>0</v>
      </c>
      <c r="X331" s="15">
        <f t="shared" si="67"/>
        <v>0</v>
      </c>
      <c r="Y331" s="174">
        <f t="shared" si="68"/>
        <v>0</v>
      </c>
      <c r="Z331" s="441"/>
      <c r="AA331" s="416"/>
      <c r="AB331" s="416"/>
      <c r="AC331" s="416"/>
      <c r="AD331" s="416"/>
      <c r="AE331" s="416"/>
      <c r="AF331" s="416"/>
      <c r="AG331" s="416"/>
      <c r="AH331" s="422"/>
      <c r="AI331" s="419"/>
      <c r="AJ331" s="422"/>
    </row>
    <row r="332" spans="1:36" ht="18.75" x14ac:dyDescent="0.25">
      <c r="A332" s="433">
        <v>17</v>
      </c>
      <c r="B332" s="436" t="s">
        <v>72</v>
      </c>
      <c r="C332" s="423" t="s">
        <v>21</v>
      </c>
      <c r="D332" s="338">
        <f>250*0.9</f>
        <v>225</v>
      </c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5"/>
      <c r="S332" s="5"/>
      <c r="T332" s="5"/>
      <c r="U332" s="106"/>
      <c r="V332" s="107">
        <f t="shared" ref="V332:V395" si="81">IF(AND(F332=0,G332=0,H332=0),0,IF(AND(F332=0,G332=0),H332,IF(AND(F332=0,H332=0),G332,IF(AND(G332=0,H332=0),F332,IF(F332=0,(G332+H332)/2,IF(G332=0,(F332+H332)/2,IF(H332=0,(F332+G332)/2,(F332+G332+H332)/3)))))))</f>
        <v>0</v>
      </c>
      <c r="W332" s="16">
        <f t="shared" ref="W332:W395" si="82">IF(AND(I332=0,J332=0,K332=0),0,IF(AND(I332=0,J332=0),K332,IF(AND(I332=0,K332=0),J332,IF(AND(J332=0,K332=0),I332,IF(I332=0,(J332+K332)/2,IF(J332=0,(I332+K332)/2,IF(K332=0,(I332+J332)/2,(I332+J332+K332)/3)))))))</f>
        <v>0</v>
      </c>
      <c r="X332" s="16">
        <f t="shared" ref="X332:X395" si="83">IF(AND(L332=0,M332=0,N332=0),0,IF(AND(L332=0,M332=0),N332,IF(AND(L332=0,N332=0),M332,IF(AND(M332=0,N332=0),L332,IF(L332=0,(M332+N332)/2,IF(M332=0,(L332+N332)/2,IF(N332=0,(L332+M332)/2,(L332+M332+N332)/3)))))))</f>
        <v>0</v>
      </c>
      <c r="Y332" s="175">
        <f t="shared" ref="Y332:Y395" si="84">IF(AND(O332=0,P332=0,Q332=0),0,IF(AND(O332=0,P332=0),Q332,IF(AND(O332=0,Q332=0),P332,IF(AND(P332=0,Q332=0),O332,IF(O332=0,(P332+Q332)/2,IF(P332=0,(O332+Q332)/2,IF(Q332=0,(O332+P332)/2,(O332+P332+Q332)/3)))))))</f>
        <v>0</v>
      </c>
      <c r="Z332" s="439">
        <f t="shared" ref="Z332:AC332" si="85">SUM(V332:V351)</f>
        <v>4.1999999999999993</v>
      </c>
      <c r="AA332" s="414">
        <f t="shared" si="85"/>
        <v>6.85</v>
      </c>
      <c r="AB332" s="414">
        <f t="shared" si="85"/>
        <v>0</v>
      </c>
      <c r="AC332" s="414">
        <f t="shared" si="85"/>
        <v>0</v>
      </c>
      <c r="AD332" s="414">
        <f t="shared" ref="AD332" si="86">Z332*0.38*0.9*SQRT(3)</f>
        <v>2.4879177799919345</v>
      </c>
      <c r="AE332" s="414">
        <f t="shared" si="78"/>
        <v>4.057675426891608</v>
      </c>
      <c r="AF332" s="414">
        <f t="shared" si="78"/>
        <v>0</v>
      </c>
      <c r="AG332" s="414">
        <f t="shared" si="78"/>
        <v>0</v>
      </c>
      <c r="AH332" s="420">
        <f>MAX(Z332:AC351)</f>
        <v>6.85</v>
      </c>
      <c r="AI332" s="417">
        <f t="shared" ref="AI332" si="87">AH332*0.38*0.9*SQRT(3)</f>
        <v>4.057675426891608</v>
      </c>
      <c r="AJ332" s="420">
        <f t="shared" ref="AJ332" si="88">D332-AI332</f>
        <v>220.94232457310838</v>
      </c>
    </row>
    <row r="333" spans="1:36" ht="18.75" x14ac:dyDescent="0.25">
      <c r="A333" s="434"/>
      <c r="B333" s="437"/>
      <c r="C333" s="442"/>
      <c r="D333" s="341"/>
      <c r="E333" s="7" t="s">
        <v>870</v>
      </c>
      <c r="F333" s="7">
        <v>0</v>
      </c>
      <c r="G333" s="7">
        <v>0</v>
      </c>
      <c r="H333" s="7">
        <v>0</v>
      </c>
      <c r="I333" s="7">
        <v>0.25</v>
      </c>
      <c r="J333" s="7">
        <v>0.9</v>
      </c>
      <c r="K333" s="7">
        <v>0</v>
      </c>
      <c r="L333" s="7"/>
      <c r="M333" s="7"/>
      <c r="N333" s="7"/>
      <c r="O333" s="7"/>
      <c r="P333" s="7"/>
      <c r="Q333" s="7"/>
      <c r="R333" s="8">
        <v>233</v>
      </c>
      <c r="S333" s="8">
        <v>233</v>
      </c>
      <c r="T333" s="8">
        <v>233</v>
      </c>
      <c r="U333" s="110">
        <v>233</v>
      </c>
      <c r="V333" s="114">
        <f t="shared" si="81"/>
        <v>0</v>
      </c>
      <c r="W333" s="14">
        <f t="shared" si="82"/>
        <v>0.57499999999999996</v>
      </c>
      <c r="X333" s="14">
        <f t="shared" si="83"/>
        <v>0</v>
      </c>
      <c r="Y333" s="173">
        <f t="shared" si="84"/>
        <v>0</v>
      </c>
      <c r="Z333" s="440"/>
      <c r="AA333" s="415"/>
      <c r="AB333" s="415"/>
      <c r="AC333" s="415"/>
      <c r="AD333" s="415"/>
      <c r="AE333" s="415"/>
      <c r="AF333" s="415"/>
      <c r="AG333" s="415"/>
      <c r="AH333" s="421"/>
      <c r="AI333" s="418"/>
      <c r="AJ333" s="421"/>
    </row>
    <row r="334" spans="1:36" ht="18.75" x14ac:dyDescent="0.25">
      <c r="A334" s="434"/>
      <c r="B334" s="437"/>
      <c r="C334" s="442"/>
      <c r="D334" s="34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0"/>
      <c r="S334" s="10"/>
      <c r="T334" s="10"/>
      <c r="U334" s="113"/>
      <c r="V334" s="114">
        <f t="shared" si="81"/>
        <v>0</v>
      </c>
      <c r="W334" s="14">
        <f t="shared" si="82"/>
        <v>0</v>
      </c>
      <c r="X334" s="14">
        <f t="shared" si="83"/>
        <v>0</v>
      </c>
      <c r="Y334" s="173">
        <f t="shared" si="84"/>
        <v>0</v>
      </c>
      <c r="Z334" s="440"/>
      <c r="AA334" s="415"/>
      <c r="AB334" s="415"/>
      <c r="AC334" s="415"/>
      <c r="AD334" s="415"/>
      <c r="AE334" s="415"/>
      <c r="AF334" s="415"/>
      <c r="AG334" s="415"/>
      <c r="AH334" s="421"/>
      <c r="AI334" s="418"/>
      <c r="AJ334" s="421"/>
    </row>
    <row r="335" spans="1:36" ht="18.75" x14ac:dyDescent="0.25">
      <c r="A335" s="434"/>
      <c r="B335" s="437"/>
      <c r="C335" s="442"/>
      <c r="D335" s="341"/>
      <c r="E335" s="7" t="s">
        <v>632</v>
      </c>
      <c r="F335" s="7">
        <v>0.1</v>
      </c>
      <c r="G335" s="7">
        <v>0.1</v>
      </c>
      <c r="H335" s="7">
        <v>0</v>
      </c>
      <c r="I335" s="6">
        <v>0</v>
      </c>
      <c r="J335" s="6">
        <v>0.9</v>
      </c>
      <c r="K335" s="6">
        <v>0.25</v>
      </c>
      <c r="L335" s="6"/>
      <c r="M335" s="6"/>
      <c r="N335" s="6"/>
      <c r="O335" s="6"/>
      <c r="P335" s="6"/>
      <c r="Q335" s="6"/>
      <c r="R335" s="8">
        <v>233</v>
      </c>
      <c r="S335" s="8">
        <v>233</v>
      </c>
      <c r="T335" s="8">
        <v>233</v>
      </c>
      <c r="U335" s="110">
        <v>233</v>
      </c>
      <c r="V335" s="114">
        <f t="shared" si="81"/>
        <v>0.1</v>
      </c>
      <c r="W335" s="14">
        <f t="shared" si="82"/>
        <v>0.57499999999999996</v>
      </c>
      <c r="X335" s="14">
        <f t="shared" si="83"/>
        <v>0</v>
      </c>
      <c r="Y335" s="173">
        <f t="shared" si="84"/>
        <v>0</v>
      </c>
      <c r="Z335" s="440"/>
      <c r="AA335" s="415"/>
      <c r="AB335" s="415"/>
      <c r="AC335" s="415"/>
      <c r="AD335" s="415"/>
      <c r="AE335" s="415"/>
      <c r="AF335" s="415"/>
      <c r="AG335" s="415"/>
      <c r="AH335" s="421"/>
      <c r="AI335" s="418"/>
      <c r="AJ335" s="421"/>
    </row>
    <row r="336" spans="1:36" ht="18.75" x14ac:dyDescent="0.25">
      <c r="A336" s="434"/>
      <c r="B336" s="437"/>
      <c r="C336" s="442"/>
      <c r="D336" s="34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0"/>
      <c r="S336" s="10"/>
      <c r="T336" s="10"/>
      <c r="U336" s="113"/>
      <c r="V336" s="114">
        <f t="shared" si="81"/>
        <v>0</v>
      </c>
      <c r="W336" s="14">
        <f t="shared" si="82"/>
        <v>0</v>
      </c>
      <c r="X336" s="14">
        <f t="shared" si="83"/>
        <v>0</v>
      </c>
      <c r="Y336" s="173">
        <f t="shared" si="84"/>
        <v>0</v>
      </c>
      <c r="Z336" s="440"/>
      <c r="AA336" s="415"/>
      <c r="AB336" s="415"/>
      <c r="AC336" s="415"/>
      <c r="AD336" s="415"/>
      <c r="AE336" s="415"/>
      <c r="AF336" s="415"/>
      <c r="AG336" s="415"/>
      <c r="AH336" s="421"/>
      <c r="AI336" s="418"/>
      <c r="AJ336" s="421"/>
    </row>
    <row r="337" spans="1:36" ht="18.75" x14ac:dyDescent="0.25">
      <c r="A337" s="434"/>
      <c r="B337" s="437"/>
      <c r="C337" s="442"/>
      <c r="D337" s="341"/>
      <c r="E337" s="7" t="s">
        <v>871</v>
      </c>
      <c r="F337" s="7">
        <v>0.9</v>
      </c>
      <c r="G337" s="7">
        <v>7.3</v>
      </c>
      <c r="H337" s="7">
        <v>0</v>
      </c>
      <c r="I337" s="6">
        <v>0</v>
      </c>
      <c r="J337" s="6">
        <v>5.3</v>
      </c>
      <c r="K337" s="6">
        <v>6.1</v>
      </c>
      <c r="L337" s="6"/>
      <c r="M337" s="6"/>
      <c r="N337" s="6"/>
      <c r="O337" s="6"/>
      <c r="P337" s="6"/>
      <c r="Q337" s="6"/>
      <c r="R337" s="8">
        <v>233</v>
      </c>
      <c r="S337" s="8">
        <v>233</v>
      </c>
      <c r="T337" s="8">
        <v>233</v>
      </c>
      <c r="U337" s="110">
        <v>233</v>
      </c>
      <c r="V337" s="114">
        <f t="shared" si="81"/>
        <v>4.0999999999999996</v>
      </c>
      <c r="W337" s="14">
        <f t="shared" si="82"/>
        <v>5.6999999999999993</v>
      </c>
      <c r="X337" s="14">
        <f t="shared" si="83"/>
        <v>0</v>
      </c>
      <c r="Y337" s="173">
        <f t="shared" si="84"/>
        <v>0</v>
      </c>
      <c r="Z337" s="440"/>
      <c r="AA337" s="415"/>
      <c r="AB337" s="415"/>
      <c r="AC337" s="415"/>
      <c r="AD337" s="415"/>
      <c r="AE337" s="415"/>
      <c r="AF337" s="415"/>
      <c r="AG337" s="415"/>
      <c r="AH337" s="421"/>
      <c r="AI337" s="418"/>
      <c r="AJ337" s="421"/>
    </row>
    <row r="338" spans="1:36" ht="18.75" x14ac:dyDescent="0.25">
      <c r="A338" s="434"/>
      <c r="B338" s="437"/>
      <c r="C338" s="442"/>
      <c r="D338" s="34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0"/>
      <c r="S338" s="10"/>
      <c r="T338" s="10"/>
      <c r="U338" s="113"/>
      <c r="V338" s="114">
        <f t="shared" si="81"/>
        <v>0</v>
      </c>
      <c r="W338" s="14">
        <f t="shared" si="82"/>
        <v>0</v>
      </c>
      <c r="X338" s="14">
        <f t="shared" si="83"/>
        <v>0</v>
      </c>
      <c r="Y338" s="173">
        <f t="shared" si="84"/>
        <v>0</v>
      </c>
      <c r="Z338" s="440"/>
      <c r="AA338" s="415"/>
      <c r="AB338" s="415"/>
      <c r="AC338" s="415"/>
      <c r="AD338" s="415"/>
      <c r="AE338" s="415"/>
      <c r="AF338" s="415"/>
      <c r="AG338" s="415"/>
      <c r="AH338" s="421"/>
      <c r="AI338" s="418"/>
      <c r="AJ338" s="421"/>
    </row>
    <row r="339" spans="1:36" ht="18.75" x14ac:dyDescent="0.25">
      <c r="A339" s="434"/>
      <c r="B339" s="437"/>
      <c r="C339" s="442"/>
      <c r="D339" s="341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8"/>
      <c r="S339" s="8"/>
      <c r="T339" s="8"/>
      <c r="U339" s="110"/>
      <c r="V339" s="114">
        <f t="shared" si="81"/>
        <v>0</v>
      </c>
      <c r="W339" s="14">
        <f t="shared" si="82"/>
        <v>0</v>
      </c>
      <c r="X339" s="14">
        <f t="shared" si="83"/>
        <v>0</v>
      </c>
      <c r="Y339" s="173">
        <f t="shared" si="84"/>
        <v>0</v>
      </c>
      <c r="Z339" s="440"/>
      <c r="AA339" s="415"/>
      <c r="AB339" s="415"/>
      <c r="AC339" s="415"/>
      <c r="AD339" s="415"/>
      <c r="AE339" s="415"/>
      <c r="AF339" s="415"/>
      <c r="AG339" s="415"/>
      <c r="AH339" s="421"/>
      <c r="AI339" s="418"/>
      <c r="AJ339" s="421"/>
    </row>
    <row r="340" spans="1:36" ht="18.75" x14ac:dyDescent="0.25">
      <c r="A340" s="434"/>
      <c r="B340" s="437"/>
      <c r="C340" s="442"/>
      <c r="D340" s="34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0"/>
      <c r="S340" s="10"/>
      <c r="T340" s="10"/>
      <c r="U340" s="113"/>
      <c r="V340" s="114">
        <f t="shared" si="81"/>
        <v>0</v>
      </c>
      <c r="W340" s="14">
        <f t="shared" si="82"/>
        <v>0</v>
      </c>
      <c r="X340" s="14">
        <f t="shared" si="83"/>
        <v>0</v>
      </c>
      <c r="Y340" s="173">
        <f t="shared" si="84"/>
        <v>0</v>
      </c>
      <c r="Z340" s="440"/>
      <c r="AA340" s="415"/>
      <c r="AB340" s="415"/>
      <c r="AC340" s="415"/>
      <c r="AD340" s="415"/>
      <c r="AE340" s="415"/>
      <c r="AF340" s="415"/>
      <c r="AG340" s="415"/>
      <c r="AH340" s="421"/>
      <c r="AI340" s="418"/>
      <c r="AJ340" s="421"/>
    </row>
    <row r="341" spans="1:36" ht="18.75" x14ac:dyDescent="0.25">
      <c r="A341" s="434"/>
      <c r="B341" s="437"/>
      <c r="C341" s="442"/>
      <c r="D341" s="341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8"/>
      <c r="S341" s="8"/>
      <c r="T341" s="8"/>
      <c r="U341" s="110"/>
      <c r="V341" s="114">
        <f t="shared" si="81"/>
        <v>0</v>
      </c>
      <c r="W341" s="14">
        <f t="shared" si="82"/>
        <v>0</v>
      </c>
      <c r="X341" s="14">
        <f t="shared" si="83"/>
        <v>0</v>
      </c>
      <c r="Y341" s="173">
        <f t="shared" si="84"/>
        <v>0</v>
      </c>
      <c r="Z341" s="440"/>
      <c r="AA341" s="415"/>
      <c r="AB341" s="415"/>
      <c r="AC341" s="415"/>
      <c r="AD341" s="415"/>
      <c r="AE341" s="415"/>
      <c r="AF341" s="415"/>
      <c r="AG341" s="415"/>
      <c r="AH341" s="421"/>
      <c r="AI341" s="418"/>
      <c r="AJ341" s="421"/>
    </row>
    <row r="342" spans="1:36" ht="18.75" x14ac:dyDescent="0.25">
      <c r="A342" s="434"/>
      <c r="B342" s="437"/>
      <c r="C342" s="442"/>
      <c r="D342" s="34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0"/>
      <c r="S342" s="10"/>
      <c r="T342" s="10"/>
      <c r="U342" s="113"/>
      <c r="V342" s="114">
        <f t="shared" si="81"/>
        <v>0</v>
      </c>
      <c r="W342" s="14">
        <f t="shared" si="82"/>
        <v>0</v>
      </c>
      <c r="X342" s="14">
        <f t="shared" si="83"/>
        <v>0</v>
      </c>
      <c r="Y342" s="173">
        <f t="shared" si="84"/>
        <v>0</v>
      </c>
      <c r="Z342" s="440"/>
      <c r="AA342" s="415"/>
      <c r="AB342" s="415"/>
      <c r="AC342" s="415"/>
      <c r="AD342" s="415"/>
      <c r="AE342" s="415"/>
      <c r="AF342" s="415"/>
      <c r="AG342" s="415"/>
      <c r="AH342" s="421"/>
      <c r="AI342" s="418"/>
      <c r="AJ342" s="421"/>
    </row>
    <row r="343" spans="1:36" ht="18.75" x14ac:dyDescent="0.25">
      <c r="A343" s="434"/>
      <c r="B343" s="437"/>
      <c r="C343" s="442"/>
      <c r="D343" s="341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8"/>
      <c r="S343" s="8"/>
      <c r="T343" s="8"/>
      <c r="U343" s="110"/>
      <c r="V343" s="114">
        <f t="shared" si="81"/>
        <v>0</v>
      </c>
      <c r="W343" s="14">
        <f t="shared" si="82"/>
        <v>0</v>
      </c>
      <c r="X343" s="14">
        <f t="shared" si="83"/>
        <v>0</v>
      </c>
      <c r="Y343" s="173">
        <f t="shared" si="84"/>
        <v>0</v>
      </c>
      <c r="Z343" s="440"/>
      <c r="AA343" s="415"/>
      <c r="AB343" s="415"/>
      <c r="AC343" s="415"/>
      <c r="AD343" s="415"/>
      <c r="AE343" s="415"/>
      <c r="AF343" s="415"/>
      <c r="AG343" s="415"/>
      <c r="AH343" s="421"/>
      <c r="AI343" s="418"/>
      <c r="AJ343" s="421"/>
    </row>
    <row r="344" spans="1:36" ht="18.75" x14ac:dyDescent="0.25">
      <c r="A344" s="434"/>
      <c r="B344" s="437"/>
      <c r="C344" s="442"/>
      <c r="D344" s="34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0"/>
      <c r="S344" s="10"/>
      <c r="T344" s="10"/>
      <c r="U344" s="113"/>
      <c r="V344" s="114">
        <f t="shared" si="81"/>
        <v>0</v>
      </c>
      <c r="W344" s="14">
        <f t="shared" si="82"/>
        <v>0</v>
      </c>
      <c r="X344" s="14">
        <f t="shared" si="83"/>
        <v>0</v>
      </c>
      <c r="Y344" s="173">
        <f t="shared" si="84"/>
        <v>0</v>
      </c>
      <c r="Z344" s="440"/>
      <c r="AA344" s="415"/>
      <c r="AB344" s="415"/>
      <c r="AC344" s="415"/>
      <c r="AD344" s="415"/>
      <c r="AE344" s="415"/>
      <c r="AF344" s="415"/>
      <c r="AG344" s="415"/>
      <c r="AH344" s="421"/>
      <c r="AI344" s="418"/>
      <c r="AJ344" s="421"/>
    </row>
    <row r="345" spans="1:36" ht="18.75" x14ac:dyDescent="0.25">
      <c r="A345" s="434"/>
      <c r="B345" s="437"/>
      <c r="C345" s="442"/>
      <c r="D345" s="341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8"/>
      <c r="S345" s="8"/>
      <c r="T345" s="8"/>
      <c r="U345" s="110"/>
      <c r="V345" s="114">
        <f t="shared" si="81"/>
        <v>0</v>
      </c>
      <c r="W345" s="14">
        <f t="shared" si="82"/>
        <v>0</v>
      </c>
      <c r="X345" s="14">
        <f t="shared" si="83"/>
        <v>0</v>
      </c>
      <c r="Y345" s="173">
        <f t="shared" si="84"/>
        <v>0</v>
      </c>
      <c r="Z345" s="440"/>
      <c r="AA345" s="415"/>
      <c r="AB345" s="415"/>
      <c r="AC345" s="415"/>
      <c r="AD345" s="415"/>
      <c r="AE345" s="415"/>
      <c r="AF345" s="415"/>
      <c r="AG345" s="415"/>
      <c r="AH345" s="421"/>
      <c r="AI345" s="418"/>
      <c r="AJ345" s="421"/>
    </row>
    <row r="346" spans="1:36" ht="18.75" x14ac:dyDescent="0.25">
      <c r="A346" s="434"/>
      <c r="B346" s="437"/>
      <c r="C346" s="442"/>
      <c r="D346" s="34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0"/>
      <c r="S346" s="10"/>
      <c r="T346" s="10"/>
      <c r="U346" s="113"/>
      <c r="V346" s="114">
        <f t="shared" si="81"/>
        <v>0</v>
      </c>
      <c r="W346" s="14">
        <f t="shared" si="82"/>
        <v>0</v>
      </c>
      <c r="X346" s="14">
        <f t="shared" si="83"/>
        <v>0</v>
      </c>
      <c r="Y346" s="173">
        <f t="shared" si="84"/>
        <v>0</v>
      </c>
      <c r="Z346" s="440"/>
      <c r="AA346" s="415"/>
      <c r="AB346" s="415"/>
      <c r="AC346" s="415"/>
      <c r="AD346" s="415"/>
      <c r="AE346" s="415"/>
      <c r="AF346" s="415"/>
      <c r="AG346" s="415"/>
      <c r="AH346" s="421"/>
      <c r="AI346" s="418"/>
      <c r="AJ346" s="421"/>
    </row>
    <row r="347" spans="1:36" ht="18.75" x14ac:dyDescent="0.25">
      <c r="A347" s="434"/>
      <c r="B347" s="437"/>
      <c r="C347" s="442"/>
      <c r="D347" s="341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8"/>
      <c r="S347" s="8"/>
      <c r="T347" s="8"/>
      <c r="U347" s="110"/>
      <c r="V347" s="114">
        <f t="shared" si="81"/>
        <v>0</v>
      </c>
      <c r="W347" s="14">
        <f t="shared" si="82"/>
        <v>0</v>
      </c>
      <c r="X347" s="14">
        <f t="shared" si="83"/>
        <v>0</v>
      </c>
      <c r="Y347" s="173">
        <f t="shared" si="84"/>
        <v>0</v>
      </c>
      <c r="Z347" s="440"/>
      <c r="AA347" s="415"/>
      <c r="AB347" s="415"/>
      <c r="AC347" s="415"/>
      <c r="AD347" s="415"/>
      <c r="AE347" s="415"/>
      <c r="AF347" s="415"/>
      <c r="AG347" s="415"/>
      <c r="AH347" s="421"/>
      <c r="AI347" s="418"/>
      <c r="AJ347" s="421"/>
    </row>
    <row r="348" spans="1:36" ht="18.75" x14ac:dyDescent="0.25">
      <c r="A348" s="434"/>
      <c r="B348" s="437"/>
      <c r="C348" s="442"/>
      <c r="D348" s="34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0"/>
      <c r="S348" s="10"/>
      <c r="T348" s="10"/>
      <c r="U348" s="113"/>
      <c r="V348" s="114">
        <f t="shared" si="81"/>
        <v>0</v>
      </c>
      <c r="W348" s="14">
        <f t="shared" si="82"/>
        <v>0</v>
      </c>
      <c r="X348" s="14">
        <f t="shared" si="83"/>
        <v>0</v>
      </c>
      <c r="Y348" s="173">
        <f t="shared" si="84"/>
        <v>0</v>
      </c>
      <c r="Z348" s="440"/>
      <c r="AA348" s="415"/>
      <c r="AB348" s="415"/>
      <c r="AC348" s="415"/>
      <c r="AD348" s="415"/>
      <c r="AE348" s="415"/>
      <c r="AF348" s="415"/>
      <c r="AG348" s="415"/>
      <c r="AH348" s="421"/>
      <c r="AI348" s="418"/>
      <c r="AJ348" s="421"/>
    </row>
    <row r="349" spans="1:36" ht="18.75" x14ac:dyDescent="0.25">
      <c r="A349" s="434"/>
      <c r="B349" s="437"/>
      <c r="C349" s="442"/>
      <c r="D349" s="341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8"/>
      <c r="S349" s="8"/>
      <c r="T349" s="8"/>
      <c r="U349" s="110"/>
      <c r="V349" s="114">
        <f t="shared" si="81"/>
        <v>0</v>
      </c>
      <c r="W349" s="14">
        <f t="shared" si="82"/>
        <v>0</v>
      </c>
      <c r="X349" s="14">
        <f t="shared" si="83"/>
        <v>0</v>
      </c>
      <c r="Y349" s="173">
        <f t="shared" si="84"/>
        <v>0</v>
      </c>
      <c r="Z349" s="440"/>
      <c r="AA349" s="415"/>
      <c r="AB349" s="415"/>
      <c r="AC349" s="415"/>
      <c r="AD349" s="415"/>
      <c r="AE349" s="415"/>
      <c r="AF349" s="415"/>
      <c r="AG349" s="415"/>
      <c r="AH349" s="421"/>
      <c r="AI349" s="418"/>
      <c r="AJ349" s="421"/>
    </row>
    <row r="350" spans="1:36" ht="18.75" x14ac:dyDescent="0.25">
      <c r="A350" s="434"/>
      <c r="B350" s="437"/>
      <c r="C350" s="442"/>
      <c r="D350" s="34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0"/>
      <c r="S350" s="10"/>
      <c r="T350" s="10"/>
      <c r="U350" s="113"/>
      <c r="V350" s="114">
        <f t="shared" si="81"/>
        <v>0</v>
      </c>
      <c r="W350" s="14">
        <f t="shared" si="82"/>
        <v>0</v>
      </c>
      <c r="X350" s="14">
        <f t="shared" si="83"/>
        <v>0</v>
      </c>
      <c r="Y350" s="173">
        <f t="shared" si="84"/>
        <v>0</v>
      </c>
      <c r="Z350" s="440"/>
      <c r="AA350" s="415"/>
      <c r="AB350" s="415"/>
      <c r="AC350" s="415"/>
      <c r="AD350" s="415"/>
      <c r="AE350" s="415"/>
      <c r="AF350" s="415"/>
      <c r="AG350" s="415"/>
      <c r="AH350" s="421"/>
      <c r="AI350" s="418"/>
      <c r="AJ350" s="421"/>
    </row>
    <row r="351" spans="1:36" ht="19.5" thickBot="1" x14ac:dyDescent="0.3">
      <c r="A351" s="435"/>
      <c r="B351" s="438"/>
      <c r="C351" s="443"/>
      <c r="D351" s="342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2"/>
      <c r="S351" s="12"/>
      <c r="T351" s="12"/>
      <c r="U351" s="117"/>
      <c r="V351" s="118">
        <f t="shared" si="81"/>
        <v>0</v>
      </c>
      <c r="W351" s="15">
        <f t="shared" si="82"/>
        <v>0</v>
      </c>
      <c r="X351" s="15">
        <f t="shared" si="83"/>
        <v>0</v>
      </c>
      <c r="Y351" s="174">
        <f t="shared" si="84"/>
        <v>0</v>
      </c>
      <c r="Z351" s="441"/>
      <c r="AA351" s="416"/>
      <c r="AB351" s="416"/>
      <c r="AC351" s="416"/>
      <c r="AD351" s="416"/>
      <c r="AE351" s="416"/>
      <c r="AF351" s="416"/>
      <c r="AG351" s="416"/>
      <c r="AH351" s="422"/>
      <c r="AI351" s="419"/>
      <c r="AJ351" s="422"/>
    </row>
    <row r="352" spans="1:36" ht="18.75" x14ac:dyDescent="0.25">
      <c r="A352" s="433">
        <v>18</v>
      </c>
      <c r="B352" s="436" t="s">
        <v>255</v>
      </c>
      <c r="C352" s="423" t="s">
        <v>18</v>
      </c>
      <c r="D352" s="338">
        <f>160*0.9</f>
        <v>144</v>
      </c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5"/>
      <c r="S352" s="5"/>
      <c r="T352" s="5"/>
      <c r="U352" s="106"/>
      <c r="V352" s="107">
        <f t="shared" si="81"/>
        <v>0</v>
      </c>
      <c r="W352" s="16">
        <f t="shared" si="82"/>
        <v>0</v>
      </c>
      <c r="X352" s="16">
        <f t="shared" si="83"/>
        <v>0</v>
      </c>
      <c r="Y352" s="175">
        <f t="shared" si="84"/>
        <v>0</v>
      </c>
      <c r="Z352" s="439">
        <f t="shared" ref="Z352:AC352" si="89">SUM(V352:V371)</f>
        <v>41.733333333333334</v>
      </c>
      <c r="AA352" s="414">
        <f t="shared" si="89"/>
        <v>54.366666666666674</v>
      </c>
      <c r="AB352" s="414">
        <f t="shared" si="89"/>
        <v>0</v>
      </c>
      <c r="AC352" s="414">
        <f t="shared" si="89"/>
        <v>0</v>
      </c>
      <c r="AD352" s="414">
        <f t="shared" ref="AD352:AG352" si="90">Z352*0.38*0.9*SQRT(3)</f>
        <v>24.721214766269075</v>
      </c>
      <c r="AE352" s="414">
        <f t="shared" si="90"/>
        <v>32.204713485451165</v>
      </c>
      <c r="AF352" s="414">
        <f t="shared" si="90"/>
        <v>0</v>
      </c>
      <c r="AG352" s="414">
        <f t="shared" si="90"/>
        <v>0</v>
      </c>
      <c r="AH352" s="420">
        <f>MAX(Z352:AC371)</f>
        <v>54.366666666666674</v>
      </c>
      <c r="AI352" s="417">
        <f t="shared" ref="AI352" si="91">AH352*0.38*0.9*SQRT(3)</f>
        <v>32.204713485451165</v>
      </c>
      <c r="AJ352" s="420">
        <f t="shared" ref="AJ352" si="92">D352-AI352</f>
        <v>111.79528651454883</v>
      </c>
    </row>
    <row r="353" spans="1:36" ht="18.75" x14ac:dyDescent="0.25">
      <c r="A353" s="434"/>
      <c r="B353" s="437"/>
      <c r="C353" s="442"/>
      <c r="D353" s="341"/>
      <c r="E353" s="7" t="s">
        <v>563</v>
      </c>
      <c r="F353" s="7">
        <v>2</v>
      </c>
      <c r="G353" s="7">
        <v>10.4</v>
      </c>
      <c r="H353" s="7">
        <v>4.0999999999999996</v>
      </c>
      <c r="I353" s="7">
        <v>7.9</v>
      </c>
      <c r="J353" s="7">
        <v>8.9</v>
      </c>
      <c r="K353" s="7">
        <v>10</v>
      </c>
      <c r="L353" s="7"/>
      <c r="M353" s="7"/>
      <c r="N353" s="7"/>
      <c r="O353" s="7"/>
      <c r="P353" s="7"/>
      <c r="Q353" s="7"/>
      <c r="R353" s="8">
        <v>231</v>
      </c>
      <c r="S353" s="8">
        <v>231</v>
      </c>
      <c r="T353" s="8">
        <v>231</v>
      </c>
      <c r="U353" s="110">
        <v>231</v>
      </c>
      <c r="V353" s="114">
        <f t="shared" si="81"/>
        <v>5.5</v>
      </c>
      <c r="W353" s="14">
        <f t="shared" si="82"/>
        <v>8.9333333333333336</v>
      </c>
      <c r="X353" s="14">
        <f t="shared" si="83"/>
        <v>0</v>
      </c>
      <c r="Y353" s="173">
        <f t="shared" si="84"/>
        <v>0</v>
      </c>
      <c r="Z353" s="440"/>
      <c r="AA353" s="415"/>
      <c r="AB353" s="415"/>
      <c r="AC353" s="415"/>
      <c r="AD353" s="415"/>
      <c r="AE353" s="415"/>
      <c r="AF353" s="415"/>
      <c r="AG353" s="415"/>
      <c r="AH353" s="421"/>
      <c r="AI353" s="418"/>
      <c r="AJ353" s="421"/>
    </row>
    <row r="354" spans="1:36" ht="18.75" x14ac:dyDescent="0.25">
      <c r="A354" s="434"/>
      <c r="B354" s="437"/>
      <c r="C354" s="442"/>
      <c r="D354" s="34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0"/>
      <c r="S354" s="10"/>
      <c r="T354" s="10"/>
      <c r="U354" s="113"/>
      <c r="V354" s="114">
        <f t="shared" si="81"/>
        <v>0</v>
      </c>
      <c r="W354" s="14">
        <f t="shared" si="82"/>
        <v>0</v>
      </c>
      <c r="X354" s="14">
        <f t="shared" si="83"/>
        <v>0</v>
      </c>
      <c r="Y354" s="173">
        <f t="shared" si="84"/>
        <v>0</v>
      </c>
      <c r="Z354" s="440"/>
      <c r="AA354" s="415"/>
      <c r="AB354" s="415"/>
      <c r="AC354" s="415"/>
      <c r="AD354" s="415"/>
      <c r="AE354" s="415"/>
      <c r="AF354" s="415"/>
      <c r="AG354" s="415"/>
      <c r="AH354" s="421"/>
      <c r="AI354" s="418"/>
      <c r="AJ354" s="421"/>
    </row>
    <row r="355" spans="1:36" ht="18.75" x14ac:dyDescent="0.25">
      <c r="A355" s="434"/>
      <c r="B355" s="437"/>
      <c r="C355" s="442"/>
      <c r="D355" s="341"/>
      <c r="E355" s="7" t="s">
        <v>860</v>
      </c>
      <c r="F355" s="6">
        <v>6.4</v>
      </c>
      <c r="G355" s="6">
        <v>25.4</v>
      </c>
      <c r="H355" s="6">
        <v>9.4</v>
      </c>
      <c r="I355" s="6">
        <v>8.5</v>
      </c>
      <c r="J355" s="6">
        <v>19.8</v>
      </c>
      <c r="K355" s="6">
        <v>14.1</v>
      </c>
      <c r="L355" s="6"/>
      <c r="M355" s="6"/>
      <c r="N355" s="6"/>
      <c r="O355" s="6"/>
      <c r="P355" s="6"/>
      <c r="Q355" s="6"/>
      <c r="R355" s="8">
        <v>231</v>
      </c>
      <c r="S355" s="8">
        <v>231</v>
      </c>
      <c r="T355" s="8">
        <v>231</v>
      </c>
      <c r="U355" s="110">
        <v>231</v>
      </c>
      <c r="V355" s="114">
        <f t="shared" si="81"/>
        <v>13.733333333333333</v>
      </c>
      <c r="W355" s="14">
        <f t="shared" si="82"/>
        <v>14.133333333333333</v>
      </c>
      <c r="X355" s="14">
        <f t="shared" si="83"/>
        <v>0</v>
      </c>
      <c r="Y355" s="173">
        <f t="shared" si="84"/>
        <v>0</v>
      </c>
      <c r="Z355" s="440"/>
      <c r="AA355" s="415"/>
      <c r="AB355" s="415"/>
      <c r="AC355" s="415"/>
      <c r="AD355" s="415"/>
      <c r="AE355" s="415"/>
      <c r="AF355" s="415"/>
      <c r="AG355" s="415"/>
      <c r="AH355" s="421"/>
      <c r="AI355" s="418"/>
      <c r="AJ355" s="421"/>
    </row>
    <row r="356" spans="1:36" ht="18.75" x14ac:dyDescent="0.25">
      <c r="A356" s="434"/>
      <c r="B356" s="437"/>
      <c r="C356" s="442"/>
      <c r="D356" s="34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0"/>
      <c r="S356" s="10"/>
      <c r="T356" s="10"/>
      <c r="U356" s="113"/>
      <c r="V356" s="114">
        <f t="shared" si="81"/>
        <v>0</v>
      </c>
      <c r="W356" s="14">
        <f t="shared" si="82"/>
        <v>0</v>
      </c>
      <c r="X356" s="14">
        <f t="shared" si="83"/>
        <v>0</v>
      </c>
      <c r="Y356" s="173">
        <f t="shared" si="84"/>
        <v>0</v>
      </c>
      <c r="Z356" s="440"/>
      <c r="AA356" s="415"/>
      <c r="AB356" s="415"/>
      <c r="AC356" s="415"/>
      <c r="AD356" s="415"/>
      <c r="AE356" s="415"/>
      <c r="AF356" s="415"/>
      <c r="AG356" s="415"/>
      <c r="AH356" s="421"/>
      <c r="AI356" s="418"/>
      <c r="AJ356" s="421"/>
    </row>
    <row r="357" spans="1:36" ht="18.75" x14ac:dyDescent="0.25">
      <c r="A357" s="434"/>
      <c r="B357" s="437"/>
      <c r="C357" s="442"/>
      <c r="D357" s="341"/>
      <c r="E357" s="7" t="s">
        <v>872</v>
      </c>
      <c r="F357" s="6">
        <v>12.6</v>
      </c>
      <c r="G357" s="6">
        <v>7.6</v>
      </c>
      <c r="H357" s="6">
        <v>8</v>
      </c>
      <c r="I357" s="6">
        <v>12</v>
      </c>
      <c r="J357" s="6">
        <v>9.9</v>
      </c>
      <c r="K357" s="6">
        <v>16</v>
      </c>
      <c r="L357" s="6"/>
      <c r="M357" s="6"/>
      <c r="N357" s="6"/>
      <c r="O357" s="6"/>
      <c r="P357" s="6"/>
      <c r="Q357" s="6"/>
      <c r="R357" s="8">
        <v>231</v>
      </c>
      <c r="S357" s="8">
        <v>231</v>
      </c>
      <c r="T357" s="8">
        <v>231</v>
      </c>
      <c r="U357" s="110">
        <v>231</v>
      </c>
      <c r="V357" s="114">
        <f t="shared" si="81"/>
        <v>9.4</v>
      </c>
      <c r="W357" s="14">
        <f t="shared" si="82"/>
        <v>12.633333333333333</v>
      </c>
      <c r="X357" s="14">
        <f t="shared" si="83"/>
        <v>0</v>
      </c>
      <c r="Y357" s="173">
        <f t="shared" si="84"/>
        <v>0</v>
      </c>
      <c r="Z357" s="440"/>
      <c r="AA357" s="415"/>
      <c r="AB357" s="415"/>
      <c r="AC357" s="415"/>
      <c r="AD357" s="415"/>
      <c r="AE357" s="415"/>
      <c r="AF357" s="415"/>
      <c r="AG357" s="415"/>
      <c r="AH357" s="421"/>
      <c r="AI357" s="418"/>
      <c r="AJ357" s="421"/>
    </row>
    <row r="358" spans="1:36" ht="18.75" x14ac:dyDescent="0.25">
      <c r="A358" s="434"/>
      <c r="B358" s="437"/>
      <c r="C358" s="442"/>
      <c r="D358" s="34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0"/>
      <c r="S358" s="10"/>
      <c r="T358" s="10"/>
      <c r="U358" s="113"/>
      <c r="V358" s="114">
        <f t="shared" si="81"/>
        <v>0</v>
      </c>
      <c r="W358" s="14">
        <f t="shared" si="82"/>
        <v>0</v>
      </c>
      <c r="X358" s="14">
        <f t="shared" si="83"/>
        <v>0</v>
      </c>
      <c r="Y358" s="173">
        <f t="shared" si="84"/>
        <v>0</v>
      </c>
      <c r="Z358" s="440"/>
      <c r="AA358" s="415"/>
      <c r="AB358" s="415"/>
      <c r="AC358" s="415"/>
      <c r="AD358" s="415"/>
      <c r="AE358" s="415"/>
      <c r="AF358" s="415"/>
      <c r="AG358" s="415"/>
      <c r="AH358" s="421"/>
      <c r="AI358" s="418"/>
      <c r="AJ358" s="421"/>
    </row>
    <row r="359" spans="1:36" ht="18.75" x14ac:dyDescent="0.25">
      <c r="A359" s="434"/>
      <c r="B359" s="437"/>
      <c r="C359" s="442"/>
      <c r="D359" s="341"/>
      <c r="E359" s="7" t="s">
        <v>873</v>
      </c>
      <c r="F359" s="6">
        <v>22.9</v>
      </c>
      <c r="G359" s="6">
        <v>9</v>
      </c>
      <c r="H359" s="6">
        <v>7.4</v>
      </c>
      <c r="I359" s="6">
        <v>26.6</v>
      </c>
      <c r="J359" s="6">
        <v>19.3</v>
      </c>
      <c r="K359" s="6">
        <v>10.1</v>
      </c>
      <c r="L359" s="6"/>
      <c r="M359" s="6"/>
      <c r="N359" s="6"/>
      <c r="O359" s="6"/>
      <c r="P359" s="6"/>
      <c r="Q359" s="6"/>
      <c r="R359" s="8">
        <v>231</v>
      </c>
      <c r="S359" s="8">
        <v>231</v>
      </c>
      <c r="T359" s="8">
        <v>231</v>
      </c>
      <c r="U359" s="110">
        <v>231</v>
      </c>
      <c r="V359" s="114">
        <f t="shared" si="81"/>
        <v>13.1</v>
      </c>
      <c r="W359" s="14">
        <f t="shared" si="82"/>
        <v>18.666666666666668</v>
      </c>
      <c r="X359" s="14">
        <f t="shared" si="83"/>
        <v>0</v>
      </c>
      <c r="Y359" s="173">
        <f t="shared" si="84"/>
        <v>0</v>
      </c>
      <c r="Z359" s="440"/>
      <c r="AA359" s="415"/>
      <c r="AB359" s="415"/>
      <c r="AC359" s="415"/>
      <c r="AD359" s="415"/>
      <c r="AE359" s="415"/>
      <c r="AF359" s="415"/>
      <c r="AG359" s="415"/>
      <c r="AH359" s="421"/>
      <c r="AI359" s="418"/>
      <c r="AJ359" s="421"/>
    </row>
    <row r="360" spans="1:36" ht="18.75" x14ac:dyDescent="0.25">
      <c r="A360" s="434"/>
      <c r="B360" s="437"/>
      <c r="C360" s="442"/>
      <c r="D360" s="34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0"/>
      <c r="S360" s="10"/>
      <c r="T360" s="10"/>
      <c r="U360" s="113"/>
      <c r="V360" s="114">
        <f t="shared" si="81"/>
        <v>0</v>
      </c>
      <c r="W360" s="14">
        <f t="shared" si="82"/>
        <v>0</v>
      </c>
      <c r="X360" s="14">
        <f t="shared" si="83"/>
        <v>0</v>
      </c>
      <c r="Y360" s="173">
        <f t="shared" si="84"/>
        <v>0</v>
      </c>
      <c r="Z360" s="440"/>
      <c r="AA360" s="415"/>
      <c r="AB360" s="415"/>
      <c r="AC360" s="415"/>
      <c r="AD360" s="415"/>
      <c r="AE360" s="415"/>
      <c r="AF360" s="415"/>
      <c r="AG360" s="415"/>
      <c r="AH360" s="421"/>
      <c r="AI360" s="418"/>
      <c r="AJ360" s="421"/>
    </row>
    <row r="361" spans="1:36" ht="18.75" x14ac:dyDescent="0.25">
      <c r="A361" s="434"/>
      <c r="B361" s="437"/>
      <c r="C361" s="442"/>
      <c r="D361" s="341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8"/>
      <c r="S361" s="8"/>
      <c r="T361" s="8"/>
      <c r="U361" s="110"/>
      <c r="V361" s="114">
        <f t="shared" si="81"/>
        <v>0</v>
      </c>
      <c r="W361" s="14">
        <f t="shared" si="82"/>
        <v>0</v>
      </c>
      <c r="X361" s="14">
        <f t="shared" si="83"/>
        <v>0</v>
      </c>
      <c r="Y361" s="173">
        <f t="shared" si="84"/>
        <v>0</v>
      </c>
      <c r="Z361" s="440"/>
      <c r="AA361" s="415"/>
      <c r="AB361" s="415"/>
      <c r="AC361" s="415"/>
      <c r="AD361" s="415"/>
      <c r="AE361" s="415"/>
      <c r="AF361" s="415"/>
      <c r="AG361" s="415"/>
      <c r="AH361" s="421"/>
      <c r="AI361" s="418"/>
      <c r="AJ361" s="421"/>
    </row>
    <row r="362" spans="1:36" ht="18.75" x14ac:dyDescent="0.25">
      <c r="A362" s="434"/>
      <c r="B362" s="437"/>
      <c r="C362" s="442"/>
      <c r="D362" s="34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0"/>
      <c r="S362" s="10"/>
      <c r="T362" s="10"/>
      <c r="U362" s="113"/>
      <c r="V362" s="114">
        <f t="shared" si="81"/>
        <v>0</v>
      </c>
      <c r="W362" s="14">
        <f t="shared" si="82"/>
        <v>0</v>
      </c>
      <c r="X362" s="14">
        <f t="shared" si="83"/>
        <v>0</v>
      </c>
      <c r="Y362" s="173">
        <f t="shared" si="84"/>
        <v>0</v>
      </c>
      <c r="Z362" s="440"/>
      <c r="AA362" s="415"/>
      <c r="AB362" s="415"/>
      <c r="AC362" s="415"/>
      <c r="AD362" s="415"/>
      <c r="AE362" s="415"/>
      <c r="AF362" s="415"/>
      <c r="AG362" s="415"/>
      <c r="AH362" s="421"/>
      <c r="AI362" s="418"/>
      <c r="AJ362" s="421"/>
    </row>
    <row r="363" spans="1:36" ht="18.75" x14ac:dyDescent="0.25">
      <c r="A363" s="434"/>
      <c r="B363" s="437"/>
      <c r="C363" s="442"/>
      <c r="D363" s="341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8"/>
      <c r="S363" s="8"/>
      <c r="T363" s="8"/>
      <c r="U363" s="110"/>
      <c r="V363" s="114">
        <f t="shared" si="81"/>
        <v>0</v>
      </c>
      <c r="W363" s="14">
        <f t="shared" si="82"/>
        <v>0</v>
      </c>
      <c r="X363" s="14">
        <f t="shared" si="83"/>
        <v>0</v>
      </c>
      <c r="Y363" s="173">
        <f t="shared" si="84"/>
        <v>0</v>
      </c>
      <c r="Z363" s="440"/>
      <c r="AA363" s="415"/>
      <c r="AB363" s="415"/>
      <c r="AC363" s="415"/>
      <c r="AD363" s="415"/>
      <c r="AE363" s="415"/>
      <c r="AF363" s="415"/>
      <c r="AG363" s="415"/>
      <c r="AH363" s="421"/>
      <c r="AI363" s="418"/>
      <c r="AJ363" s="421"/>
    </row>
    <row r="364" spans="1:36" ht="18.75" x14ac:dyDescent="0.25">
      <c r="A364" s="434"/>
      <c r="B364" s="437"/>
      <c r="C364" s="442"/>
      <c r="D364" s="34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0"/>
      <c r="S364" s="10"/>
      <c r="T364" s="10"/>
      <c r="U364" s="113"/>
      <c r="V364" s="114">
        <f t="shared" si="81"/>
        <v>0</v>
      </c>
      <c r="W364" s="14">
        <f t="shared" si="82"/>
        <v>0</v>
      </c>
      <c r="X364" s="14">
        <f t="shared" si="83"/>
        <v>0</v>
      </c>
      <c r="Y364" s="173">
        <f t="shared" si="84"/>
        <v>0</v>
      </c>
      <c r="Z364" s="440"/>
      <c r="AA364" s="415"/>
      <c r="AB364" s="415"/>
      <c r="AC364" s="415"/>
      <c r="AD364" s="415"/>
      <c r="AE364" s="415"/>
      <c r="AF364" s="415"/>
      <c r="AG364" s="415"/>
      <c r="AH364" s="421"/>
      <c r="AI364" s="418"/>
      <c r="AJ364" s="421"/>
    </row>
    <row r="365" spans="1:36" ht="18.75" x14ac:dyDescent="0.25">
      <c r="A365" s="434"/>
      <c r="B365" s="437"/>
      <c r="C365" s="442"/>
      <c r="D365" s="341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8"/>
      <c r="S365" s="8"/>
      <c r="T365" s="8"/>
      <c r="U365" s="110"/>
      <c r="V365" s="114">
        <f t="shared" si="81"/>
        <v>0</v>
      </c>
      <c r="W365" s="14">
        <f t="shared" si="82"/>
        <v>0</v>
      </c>
      <c r="X365" s="14">
        <f t="shared" si="83"/>
        <v>0</v>
      </c>
      <c r="Y365" s="173">
        <f t="shared" si="84"/>
        <v>0</v>
      </c>
      <c r="Z365" s="440"/>
      <c r="AA365" s="415"/>
      <c r="AB365" s="415"/>
      <c r="AC365" s="415"/>
      <c r="AD365" s="415"/>
      <c r="AE365" s="415"/>
      <c r="AF365" s="415"/>
      <c r="AG365" s="415"/>
      <c r="AH365" s="421"/>
      <c r="AI365" s="418"/>
      <c r="AJ365" s="421"/>
    </row>
    <row r="366" spans="1:36" ht="18.75" x14ac:dyDescent="0.25">
      <c r="A366" s="434"/>
      <c r="B366" s="437"/>
      <c r="C366" s="442"/>
      <c r="D366" s="34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0"/>
      <c r="S366" s="10"/>
      <c r="T366" s="10"/>
      <c r="U366" s="113"/>
      <c r="V366" s="114">
        <f t="shared" si="81"/>
        <v>0</v>
      </c>
      <c r="W366" s="14">
        <f t="shared" si="82"/>
        <v>0</v>
      </c>
      <c r="X366" s="14">
        <f t="shared" si="83"/>
        <v>0</v>
      </c>
      <c r="Y366" s="173">
        <f t="shared" si="84"/>
        <v>0</v>
      </c>
      <c r="Z366" s="440"/>
      <c r="AA366" s="415"/>
      <c r="AB366" s="415"/>
      <c r="AC366" s="415"/>
      <c r="AD366" s="415"/>
      <c r="AE366" s="415"/>
      <c r="AF366" s="415"/>
      <c r="AG366" s="415"/>
      <c r="AH366" s="421"/>
      <c r="AI366" s="418"/>
      <c r="AJ366" s="421"/>
    </row>
    <row r="367" spans="1:36" ht="18.75" x14ac:dyDescent="0.25">
      <c r="A367" s="434"/>
      <c r="B367" s="437"/>
      <c r="C367" s="442"/>
      <c r="D367" s="341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8"/>
      <c r="S367" s="8"/>
      <c r="T367" s="8"/>
      <c r="U367" s="110"/>
      <c r="V367" s="114">
        <f t="shared" si="81"/>
        <v>0</v>
      </c>
      <c r="W367" s="14">
        <f t="shared" si="82"/>
        <v>0</v>
      </c>
      <c r="X367" s="14">
        <f t="shared" si="83"/>
        <v>0</v>
      </c>
      <c r="Y367" s="173">
        <f t="shared" si="84"/>
        <v>0</v>
      </c>
      <c r="Z367" s="440"/>
      <c r="AA367" s="415"/>
      <c r="AB367" s="415"/>
      <c r="AC367" s="415"/>
      <c r="AD367" s="415"/>
      <c r="AE367" s="415"/>
      <c r="AF367" s="415"/>
      <c r="AG367" s="415"/>
      <c r="AH367" s="421"/>
      <c r="AI367" s="418"/>
      <c r="AJ367" s="421"/>
    </row>
    <row r="368" spans="1:36" ht="18.75" x14ac:dyDescent="0.25">
      <c r="A368" s="434"/>
      <c r="B368" s="437"/>
      <c r="C368" s="442"/>
      <c r="D368" s="34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0"/>
      <c r="S368" s="10"/>
      <c r="T368" s="10"/>
      <c r="U368" s="113"/>
      <c r="V368" s="114">
        <f t="shared" si="81"/>
        <v>0</v>
      </c>
      <c r="W368" s="14">
        <f t="shared" si="82"/>
        <v>0</v>
      </c>
      <c r="X368" s="14">
        <f t="shared" si="83"/>
        <v>0</v>
      </c>
      <c r="Y368" s="173">
        <f t="shared" si="84"/>
        <v>0</v>
      </c>
      <c r="Z368" s="440"/>
      <c r="AA368" s="415"/>
      <c r="AB368" s="415"/>
      <c r="AC368" s="415"/>
      <c r="AD368" s="415"/>
      <c r="AE368" s="415"/>
      <c r="AF368" s="415"/>
      <c r="AG368" s="415"/>
      <c r="AH368" s="421"/>
      <c r="AI368" s="418"/>
      <c r="AJ368" s="421"/>
    </row>
    <row r="369" spans="1:36" ht="18.75" x14ac:dyDescent="0.25">
      <c r="A369" s="434"/>
      <c r="B369" s="437"/>
      <c r="C369" s="442"/>
      <c r="D369" s="341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8"/>
      <c r="S369" s="8"/>
      <c r="T369" s="8"/>
      <c r="U369" s="110"/>
      <c r="V369" s="114">
        <f t="shared" si="81"/>
        <v>0</v>
      </c>
      <c r="W369" s="14">
        <f t="shared" si="82"/>
        <v>0</v>
      </c>
      <c r="X369" s="14">
        <f t="shared" si="83"/>
        <v>0</v>
      </c>
      <c r="Y369" s="173">
        <f t="shared" si="84"/>
        <v>0</v>
      </c>
      <c r="Z369" s="440"/>
      <c r="AA369" s="415"/>
      <c r="AB369" s="415"/>
      <c r="AC369" s="415"/>
      <c r="AD369" s="415"/>
      <c r="AE369" s="415"/>
      <c r="AF369" s="415"/>
      <c r="AG369" s="415"/>
      <c r="AH369" s="421"/>
      <c r="AI369" s="418"/>
      <c r="AJ369" s="421"/>
    </row>
    <row r="370" spans="1:36" ht="18.75" x14ac:dyDescent="0.25">
      <c r="A370" s="434"/>
      <c r="B370" s="437"/>
      <c r="C370" s="442"/>
      <c r="D370" s="34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0"/>
      <c r="S370" s="10"/>
      <c r="T370" s="10"/>
      <c r="U370" s="113"/>
      <c r="V370" s="114">
        <f t="shared" si="81"/>
        <v>0</v>
      </c>
      <c r="W370" s="14">
        <f t="shared" si="82"/>
        <v>0</v>
      </c>
      <c r="X370" s="14">
        <f t="shared" si="83"/>
        <v>0</v>
      </c>
      <c r="Y370" s="173">
        <f t="shared" si="84"/>
        <v>0</v>
      </c>
      <c r="Z370" s="440"/>
      <c r="AA370" s="415"/>
      <c r="AB370" s="415"/>
      <c r="AC370" s="415"/>
      <c r="AD370" s="415"/>
      <c r="AE370" s="415"/>
      <c r="AF370" s="415"/>
      <c r="AG370" s="415"/>
      <c r="AH370" s="421"/>
      <c r="AI370" s="418"/>
      <c r="AJ370" s="421"/>
    </row>
    <row r="371" spans="1:36" ht="18" customHeight="1" thickBot="1" x14ac:dyDescent="0.3">
      <c r="A371" s="435"/>
      <c r="B371" s="438"/>
      <c r="C371" s="443"/>
      <c r="D371" s="342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2"/>
      <c r="S371" s="12"/>
      <c r="T371" s="12"/>
      <c r="U371" s="117"/>
      <c r="V371" s="118">
        <f t="shared" si="81"/>
        <v>0</v>
      </c>
      <c r="W371" s="15">
        <f t="shared" si="82"/>
        <v>0</v>
      </c>
      <c r="X371" s="15">
        <f t="shared" si="83"/>
        <v>0</v>
      </c>
      <c r="Y371" s="174">
        <f t="shared" si="84"/>
        <v>0</v>
      </c>
      <c r="Z371" s="441"/>
      <c r="AA371" s="416"/>
      <c r="AB371" s="416"/>
      <c r="AC371" s="416"/>
      <c r="AD371" s="416"/>
      <c r="AE371" s="416"/>
      <c r="AF371" s="416"/>
      <c r="AG371" s="416"/>
      <c r="AH371" s="422"/>
      <c r="AI371" s="419"/>
      <c r="AJ371" s="422"/>
    </row>
    <row r="372" spans="1:36" ht="18.75" x14ac:dyDescent="0.25">
      <c r="A372" s="433">
        <v>19</v>
      </c>
      <c r="B372" s="436" t="s">
        <v>256</v>
      </c>
      <c r="C372" s="423" t="s">
        <v>128</v>
      </c>
      <c r="D372" s="338">
        <f>100*0.9</f>
        <v>90</v>
      </c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5"/>
      <c r="S372" s="5"/>
      <c r="T372" s="5"/>
      <c r="U372" s="106"/>
      <c r="V372" s="107">
        <f t="shared" si="81"/>
        <v>0</v>
      </c>
      <c r="W372" s="16">
        <f t="shared" si="82"/>
        <v>0</v>
      </c>
      <c r="X372" s="16">
        <f t="shared" si="83"/>
        <v>0</v>
      </c>
      <c r="Y372" s="175">
        <f t="shared" si="84"/>
        <v>0</v>
      </c>
      <c r="Z372" s="439">
        <f t="shared" ref="Z372:AC372" si="93">SUM(V372:V391)</f>
        <v>15.299999999999999</v>
      </c>
      <c r="AA372" s="414">
        <f t="shared" si="93"/>
        <v>12.133333333333333</v>
      </c>
      <c r="AB372" s="414">
        <f t="shared" si="93"/>
        <v>0</v>
      </c>
      <c r="AC372" s="414">
        <f t="shared" si="93"/>
        <v>0</v>
      </c>
      <c r="AD372" s="414">
        <f t="shared" ref="AD372" si="94">Z372*0.38*0.9*SQRT(3)</f>
        <v>9.0631290556849073</v>
      </c>
      <c r="AE372" s="414">
        <f t="shared" ref="AE372" si="95">AA372*0.38*0.9*SQRT(3)</f>
        <v>7.1873180310878135</v>
      </c>
      <c r="AF372" s="414">
        <f t="shared" ref="AF372" si="96">AB372*0.38*0.9*SQRT(3)</f>
        <v>0</v>
      </c>
      <c r="AG372" s="414">
        <f t="shared" ref="AG372" si="97">AC372*0.38*0.9*SQRT(3)</f>
        <v>0</v>
      </c>
      <c r="AH372" s="420">
        <f>MAX(Z372:AC391)</f>
        <v>15.299999999999999</v>
      </c>
      <c r="AI372" s="417">
        <f t="shared" ref="AI372" si="98">AH372*0.38*0.9*SQRT(3)</f>
        <v>9.0631290556849073</v>
      </c>
      <c r="AJ372" s="420">
        <f t="shared" ref="AJ372" si="99">D372-AI372</f>
        <v>80.936870944315089</v>
      </c>
    </row>
    <row r="373" spans="1:36" ht="18.75" x14ac:dyDescent="0.25">
      <c r="A373" s="434"/>
      <c r="B373" s="437"/>
      <c r="C373" s="442"/>
      <c r="D373" s="341"/>
      <c r="E373" s="7" t="s">
        <v>563</v>
      </c>
      <c r="F373" s="7">
        <v>16.899999999999999</v>
      </c>
      <c r="G373" s="7">
        <v>16.100000000000001</v>
      </c>
      <c r="H373" s="7">
        <v>12.9</v>
      </c>
      <c r="I373" s="7">
        <v>11.7</v>
      </c>
      <c r="J373" s="7">
        <v>12.8</v>
      </c>
      <c r="K373" s="7">
        <v>11.9</v>
      </c>
      <c r="L373" s="7"/>
      <c r="M373" s="7"/>
      <c r="N373" s="7"/>
      <c r="O373" s="7"/>
      <c r="P373" s="7"/>
      <c r="Q373" s="7"/>
      <c r="R373" s="8">
        <v>233</v>
      </c>
      <c r="S373" s="8">
        <v>233</v>
      </c>
      <c r="T373" s="8">
        <v>233</v>
      </c>
      <c r="U373" s="110">
        <v>233</v>
      </c>
      <c r="V373" s="114">
        <f t="shared" si="81"/>
        <v>15.299999999999999</v>
      </c>
      <c r="W373" s="14">
        <f t="shared" si="82"/>
        <v>12.133333333333333</v>
      </c>
      <c r="X373" s="14">
        <f t="shared" si="83"/>
        <v>0</v>
      </c>
      <c r="Y373" s="173">
        <f t="shared" si="84"/>
        <v>0</v>
      </c>
      <c r="Z373" s="440"/>
      <c r="AA373" s="415"/>
      <c r="AB373" s="415"/>
      <c r="AC373" s="415"/>
      <c r="AD373" s="415"/>
      <c r="AE373" s="415"/>
      <c r="AF373" s="415"/>
      <c r="AG373" s="415"/>
      <c r="AH373" s="421"/>
      <c r="AI373" s="418"/>
      <c r="AJ373" s="421"/>
    </row>
    <row r="374" spans="1:36" ht="18.75" x14ac:dyDescent="0.25">
      <c r="A374" s="434"/>
      <c r="B374" s="437"/>
      <c r="C374" s="442"/>
      <c r="D374" s="34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0"/>
      <c r="S374" s="10"/>
      <c r="T374" s="10"/>
      <c r="U374" s="113"/>
      <c r="V374" s="114">
        <f t="shared" si="81"/>
        <v>0</v>
      </c>
      <c r="W374" s="14">
        <f t="shared" si="82"/>
        <v>0</v>
      </c>
      <c r="X374" s="14">
        <f t="shared" si="83"/>
        <v>0</v>
      </c>
      <c r="Y374" s="173">
        <f t="shared" si="84"/>
        <v>0</v>
      </c>
      <c r="Z374" s="440"/>
      <c r="AA374" s="415"/>
      <c r="AB374" s="415"/>
      <c r="AC374" s="415"/>
      <c r="AD374" s="415"/>
      <c r="AE374" s="415"/>
      <c r="AF374" s="415"/>
      <c r="AG374" s="415"/>
      <c r="AH374" s="421"/>
      <c r="AI374" s="418"/>
      <c r="AJ374" s="421"/>
    </row>
    <row r="375" spans="1:36" ht="18.75" x14ac:dyDescent="0.25">
      <c r="A375" s="434"/>
      <c r="B375" s="437"/>
      <c r="C375" s="442"/>
      <c r="D375" s="341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8"/>
      <c r="S375" s="8"/>
      <c r="T375" s="8"/>
      <c r="U375" s="110"/>
      <c r="V375" s="114">
        <f t="shared" si="81"/>
        <v>0</v>
      </c>
      <c r="W375" s="14">
        <f t="shared" si="82"/>
        <v>0</v>
      </c>
      <c r="X375" s="14">
        <f t="shared" si="83"/>
        <v>0</v>
      </c>
      <c r="Y375" s="173">
        <f t="shared" si="84"/>
        <v>0</v>
      </c>
      <c r="Z375" s="440"/>
      <c r="AA375" s="415"/>
      <c r="AB375" s="415"/>
      <c r="AC375" s="415"/>
      <c r="AD375" s="415"/>
      <c r="AE375" s="415"/>
      <c r="AF375" s="415"/>
      <c r="AG375" s="415"/>
      <c r="AH375" s="421"/>
      <c r="AI375" s="418"/>
      <c r="AJ375" s="421"/>
    </row>
    <row r="376" spans="1:36" ht="18.75" x14ac:dyDescent="0.25">
      <c r="A376" s="434"/>
      <c r="B376" s="437"/>
      <c r="C376" s="442"/>
      <c r="D376" s="34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0"/>
      <c r="S376" s="10"/>
      <c r="T376" s="10"/>
      <c r="U376" s="113"/>
      <c r="V376" s="114">
        <f t="shared" si="81"/>
        <v>0</v>
      </c>
      <c r="W376" s="14">
        <f t="shared" si="82"/>
        <v>0</v>
      </c>
      <c r="X376" s="14">
        <f t="shared" si="83"/>
        <v>0</v>
      </c>
      <c r="Y376" s="173">
        <f t="shared" si="84"/>
        <v>0</v>
      </c>
      <c r="Z376" s="440"/>
      <c r="AA376" s="415"/>
      <c r="AB376" s="415"/>
      <c r="AC376" s="415"/>
      <c r="AD376" s="415"/>
      <c r="AE376" s="415"/>
      <c r="AF376" s="415"/>
      <c r="AG376" s="415"/>
      <c r="AH376" s="421"/>
      <c r="AI376" s="418"/>
      <c r="AJ376" s="421"/>
    </row>
    <row r="377" spans="1:36" ht="18.75" x14ac:dyDescent="0.25">
      <c r="A377" s="434"/>
      <c r="B377" s="437"/>
      <c r="C377" s="442"/>
      <c r="D377" s="341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8"/>
      <c r="S377" s="8"/>
      <c r="T377" s="8"/>
      <c r="U377" s="110"/>
      <c r="V377" s="114">
        <f t="shared" si="81"/>
        <v>0</v>
      </c>
      <c r="W377" s="14">
        <f t="shared" si="82"/>
        <v>0</v>
      </c>
      <c r="X377" s="14">
        <f t="shared" si="83"/>
        <v>0</v>
      </c>
      <c r="Y377" s="173">
        <f t="shared" si="84"/>
        <v>0</v>
      </c>
      <c r="Z377" s="440"/>
      <c r="AA377" s="415"/>
      <c r="AB377" s="415"/>
      <c r="AC377" s="415"/>
      <c r="AD377" s="415"/>
      <c r="AE377" s="415"/>
      <c r="AF377" s="415"/>
      <c r="AG377" s="415"/>
      <c r="AH377" s="421"/>
      <c r="AI377" s="418"/>
      <c r="AJ377" s="421"/>
    </row>
    <row r="378" spans="1:36" ht="18.75" x14ac:dyDescent="0.25">
      <c r="A378" s="434"/>
      <c r="B378" s="437"/>
      <c r="C378" s="442"/>
      <c r="D378" s="34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0"/>
      <c r="S378" s="10"/>
      <c r="T378" s="10"/>
      <c r="U378" s="113"/>
      <c r="V378" s="114">
        <f t="shared" si="81"/>
        <v>0</v>
      </c>
      <c r="W378" s="14">
        <f t="shared" si="82"/>
        <v>0</v>
      </c>
      <c r="X378" s="14">
        <f t="shared" si="83"/>
        <v>0</v>
      </c>
      <c r="Y378" s="173">
        <f t="shared" si="84"/>
        <v>0</v>
      </c>
      <c r="Z378" s="440"/>
      <c r="AA378" s="415"/>
      <c r="AB378" s="415"/>
      <c r="AC378" s="415"/>
      <c r="AD378" s="415"/>
      <c r="AE378" s="415"/>
      <c r="AF378" s="415"/>
      <c r="AG378" s="415"/>
      <c r="AH378" s="421"/>
      <c r="AI378" s="418"/>
      <c r="AJ378" s="421"/>
    </row>
    <row r="379" spans="1:36" ht="18.75" x14ac:dyDescent="0.25">
      <c r="A379" s="434"/>
      <c r="B379" s="437"/>
      <c r="C379" s="442"/>
      <c r="D379" s="341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8"/>
      <c r="S379" s="8"/>
      <c r="T379" s="8"/>
      <c r="U379" s="110"/>
      <c r="V379" s="114">
        <f t="shared" si="81"/>
        <v>0</v>
      </c>
      <c r="W379" s="14">
        <f t="shared" si="82"/>
        <v>0</v>
      </c>
      <c r="X379" s="14">
        <f t="shared" si="83"/>
        <v>0</v>
      </c>
      <c r="Y379" s="173">
        <f t="shared" si="84"/>
        <v>0</v>
      </c>
      <c r="Z379" s="440"/>
      <c r="AA379" s="415"/>
      <c r="AB379" s="415"/>
      <c r="AC379" s="415"/>
      <c r="AD379" s="415"/>
      <c r="AE379" s="415"/>
      <c r="AF379" s="415"/>
      <c r="AG379" s="415"/>
      <c r="AH379" s="421"/>
      <c r="AI379" s="418"/>
      <c r="AJ379" s="421"/>
    </row>
    <row r="380" spans="1:36" ht="18.75" x14ac:dyDescent="0.25">
      <c r="A380" s="434"/>
      <c r="B380" s="437"/>
      <c r="C380" s="442"/>
      <c r="D380" s="34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0"/>
      <c r="S380" s="10"/>
      <c r="T380" s="10"/>
      <c r="U380" s="113"/>
      <c r="V380" s="114">
        <f t="shared" si="81"/>
        <v>0</v>
      </c>
      <c r="W380" s="14">
        <f t="shared" si="82"/>
        <v>0</v>
      </c>
      <c r="X380" s="14">
        <f t="shared" si="83"/>
        <v>0</v>
      </c>
      <c r="Y380" s="173">
        <f t="shared" si="84"/>
        <v>0</v>
      </c>
      <c r="Z380" s="440"/>
      <c r="AA380" s="415"/>
      <c r="AB380" s="415"/>
      <c r="AC380" s="415"/>
      <c r="AD380" s="415"/>
      <c r="AE380" s="415"/>
      <c r="AF380" s="415"/>
      <c r="AG380" s="415"/>
      <c r="AH380" s="421"/>
      <c r="AI380" s="418"/>
      <c r="AJ380" s="421"/>
    </row>
    <row r="381" spans="1:36" ht="18.75" x14ac:dyDescent="0.25">
      <c r="A381" s="434"/>
      <c r="B381" s="437"/>
      <c r="C381" s="442"/>
      <c r="D381" s="341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8"/>
      <c r="S381" s="8"/>
      <c r="T381" s="8"/>
      <c r="U381" s="110"/>
      <c r="V381" s="114">
        <f t="shared" si="81"/>
        <v>0</v>
      </c>
      <c r="W381" s="14">
        <f t="shared" si="82"/>
        <v>0</v>
      </c>
      <c r="X381" s="14">
        <f t="shared" si="83"/>
        <v>0</v>
      </c>
      <c r="Y381" s="173">
        <f t="shared" si="84"/>
        <v>0</v>
      </c>
      <c r="Z381" s="440"/>
      <c r="AA381" s="415"/>
      <c r="AB381" s="415"/>
      <c r="AC381" s="415"/>
      <c r="AD381" s="415"/>
      <c r="AE381" s="415"/>
      <c r="AF381" s="415"/>
      <c r="AG381" s="415"/>
      <c r="AH381" s="421"/>
      <c r="AI381" s="418"/>
      <c r="AJ381" s="421"/>
    </row>
    <row r="382" spans="1:36" ht="18.75" x14ac:dyDescent="0.25">
      <c r="A382" s="434"/>
      <c r="B382" s="437"/>
      <c r="C382" s="442"/>
      <c r="D382" s="34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0"/>
      <c r="S382" s="10"/>
      <c r="T382" s="10"/>
      <c r="U382" s="113"/>
      <c r="V382" s="114">
        <f t="shared" si="81"/>
        <v>0</v>
      </c>
      <c r="W382" s="14">
        <f t="shared" si="82"/>
        <v>0</v>
      </c>
      <c r="X382" s="14">
        <f t="shared" si="83"/>
        <v>0</v>
      </c>
      <c r="Y382" s="173">
        <f t="shared" si="84"/>
        <v>0</v>
      </c>
      <c r="Z382" s="440"/>
      <c r="AA382" s="415"/>
      <c r="AB382" s="415"/>
      <c r="AC382" s="415"/>
      <c r="AD382" s="415"/>
      <c r="AE382" s="415"/>
      <c r="AF382" s="415"/>
      <c r="AG382" s="415"/>
      <c r="AH382" s="421"/>
      <c r="AI382" s="418"/>
      <c r="AJ382" s="421"/>
    </row>
    <row r="383" spans="1:36" ht="18.75" x14ac:dyDescent="0.25">
      <c r="A383" s="434"/>
      <c r="B383" s="437"/>
      <c r="C383" s="442"/>
      <c r="D383" s="341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8"/>
      <c r="S383" s="8"/>
      <c r="T383" s="8"/>
      <c r="U383" s="110"/>
      <c r="V383" s="114">
        <f t="shared" si="81"/>
        <v>0</v>
      </c>
      <c r="W383" s="14">
        <f t="shared" si="82"/>
        <v>0</v>
      </c>
      <c r="X383" s="14">
        <f t="shared" si="83"/>
        <v>0</v>
      </c>
      <c r="Y383" s="173">
        <f t="shared" si="84"/>
        <v>0</v>
      </c>
      <c r="Z383" s="440"/>
      <c r="AA383" s="415"/>
      <c r="AB383" s="415"/>
      <c r="AC383" s="415"/>
      <c r="AD383" s="415"/>
      <c r="AE383" s="415"/>
      <c r="AF383" s="415"/>
      <c r="AG383" s="415"/>
      <c r="AH383" s="421"/>
      <c r="AI383" s="418"/>
      <c r="AJ383" s="421"/>
    </row>
    <row r="384" spans="1:36" ht="18.75" x14ac:dyDescent="0.25">
      <c r="A384" s="434"/>
      <c r="B384" s="437"/>
      <c r="C384" s="442"/>
      <c r="D384" s="34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0"/>
      <c r="S384" s="10"/>
      <c r="T384" s="10"/>
      <c r="U384" s="113"/>
      <c r="V384" s="114">
        <f t="shared" si="81"/>
        <v>0</v>
      </c>
      <c r="W384" s="14">
        <f t="shared" si="82"/>
        <v>0</v>
      </c>
      <c r="X384" s="14">
        <f t="shared" si="83"/>
        <v>0</v>
      </c>
      <c r="Y384" s="173">
        <f t="shared" si="84"/>
        <v>0</v>
      </c>
      <c r="Z384" s="440"/>
      <c r="AA384" s="415"/>
      <c r="AB384" s="415"/>
      <c r="AC384" s="415"/>
      <c r="AD384" s="415"/>
      <c r="AE384" s="415"/>
      <c r="AF384" s="415"/>
      <c r="AG384" s="415"/>
      <c r="AH384" s="421"/>
      <c r="AI384" s="418"/>
      <c r="AJ384" s="421"/>
    </row>
    <row r="385" spans="1:36" ht="18.75" x14ac:dyDescent="0.25">
      <c r="A385" s="434"/>
      <c r="B385" s="437"/>
      <c r="C385" s="442"/>
      <c r="D385" s="341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8"/>
      <c r="S385" s="8"/>
      <c r="T385" s="8"/>
      <c r="U385" s="110"/>
      <c r="V385" s="114">
        <f t="shared" si="81"/>
        <v>0</v>
      </c>
      <c r="W385" s="14">
        <f t="shared" si="82"/>
        <v>0</v>
      </c>
      <c r="X385" s="14">
        <f t="shared" si="83"/>
        <v>0</v>
      </c>
      <c r="Y385" s="173">
        <f t="shared" si="84"/>
        <v>0</v>
      </c>
      <c r="Z385" s="440"/>
      <c r="AA385" s="415"/>
      <c r="AB385" s="415"/>
      <c r="AC385" s="415"/>
      <c r="AD385" s="415"/>
      <c r="AE385" s="415"/>
      <c r="AF385" s="415"/>
      <c r="AG385" s="415"/>
      <c r="AH385" s="421"/>
      <c r="AI385" s="418"/>
      <c r="AJ385" s="421"/>
    </row>
    <row r="386" spans="1:36" ht="18.75" x14ac:dyDescent="0.25">
      <c r="A386" s="434"/>
      <c r="B386" s="437"/>
      <c r="C386" s="442"/>
      <c r="D386" s="34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0"/>
      <c r="S386" s="10"/>
      <c r="T386" s="10"/>
      <c r="U386" s="113"/>
      <c r="V386" s="114">
        <f t="shared" si="81"/>
        <v>0</v>
      </c>
      <c r="W386" s="14">
        <f t="shared" si="82"/>
        <v>0</v>
      </c>
      <c r="X386" s="14">
        <f t="shared" si="83"/>
        <v>0</v>
      </c>
      <c r="Y386" s="173">
        <f t="shared" si="84"/>
        <v>0</v>
      </c>
      <c r="Z386" s="440"/>
      <c r="AA386" s="415"/>
      <c r="AB386" s="415"/>
      <c r="AC386" s="415"/>
      <c r="AD386" s="415"/>
      <c r="AE386" s="415"/>
      <c r="AF386" s="415"/>
      <c r="AG386" s="415"/>
      <c r="AH386" s="421"/>
      <c r="AI386" s="418"/>
      <c r="AJ386" s="421"/>
    </row>
    <row r="387" spans="1:36" ht="18.75" x14ac:dyDescent="0.25">
      <c r="A387" s="434"/>
      <c r="B387" s="437"/>
      <c r="C387" s="442"/>
      <c r="D387" s="341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8"/>
      <c r="S387" s="8"/>
      <c r="T387" s="8"/>
      <c r="U387" s="110"/>
      <c r="V387" s="114">
        <f t="shared" si="81"/>
        <v>0</v>
      </c>
      <c r="W387" s="14">
        <f t="shared" si="82"/>
        <v>0</v>
      </c>
      <c r="X387" s="14">
        <f t="shared" si="83"/>
        <v>0</v>
      </c>
      <c r="Y387" s="173">
        <f t="shared" si="84"/>
        <v>0</v>
      </c>
      <c r="Z387" s="440"/>
      <c r="AA387" s="415"/>
      <c r="AB387" s="415"/>
      <c r="AC387" s="415"/>
      <c r="AD387" s="415"/>
      <c r="AE387" s="415"/>
      <c r="AF387" s="415"/>
      <c r="AG387" s="415"/>
      <c r="AH387" s="421"/>
      <c r="AI387" s="418"/>
      <c r="AJ387" s="421"/>
    </row>
    <row r="388" spans="1:36" ht="18.75" x14ac:dyDescent="0.25">
      <c r="A388" s="434"/>
      <c r="B388" s="437"/>
      <c r="C388" s="442"/>
      <c r="D388" s="34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0"/>
      <c r="S388" s="10"/>
      <c r="T388" s="10"/>
      <c r="U388" s="113"/>
      <c r="V388" s="114">
        <f t="shared" si="81"/>
        <v>0</v>
      </c>
      <c r="W388" s="14">
        <f t="shared" si="82"/>
        <v>0</v>
      </c>
      <c r="X388" s="14">
        <f t="shared" si="83"/>
        <v>0</v>
      </c>
      <c r="Y388" s="173">
        <f t="shared" si="84"/>
        <v>0</v>
      </c>
      <c r="Z388" s="440"/>
      <c r="AA388" s="415"/>
      <c r="AB388" s="415"/>
      <c r="AC388" s="415"/>
      <c r="AD388" s="415"/>
      <c r="AE388" s="415"/>
      <c r="AF388" s="415"/>
      <c r="AG388" s="415"/>
      <c r="AH388" s="421"/>
      <c r="AI388" s="418"/>
      <c r="AJ388" s="421"/>
    </row>
    <row r="389" spans="1:36" ht="18.75" x14ac:dyDescent="0.25">
      <c r="A389" s="434"/>
      <c r="B389" s="437"/>
      <c r="C389" s="442"/>
      <c r="D389" s="341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8"/>
      <c r="S389" s="8"/>
      <c r="T389" s="8"/>
      <c r="U389" s="110"/>
      <c r="V389" s="114">
        <f t="shared" si="81"/>
        <v>0</v>
      </c>
      <c r="W389" s="14">
        <f t="shared" si="82"/>
        <v>0</v>
      </c>
      <c r="X389" s="14">
        <f t="shared" si="83"/>
        <v>0</v>
      </c>
      <c r="Y389" s="173">
        <f t="shared" si="84"/>
        <v>0</v>
      </c>
      <c r="Z389" s="440"/>
      <c r="AA389" s="415"/>
      <c r="AB389" s="415"/>
      <c r="AC389" s="415"/>
      <c r="AD389" s="415"/>
      <c r="AE389" s="415"/>
      <c r="AF389" s="415"/>
      <c r="AG389" s="415"/>
      <c r="AH389" s="421"/>
      <c r="AI389" s="418"/>
      <c r="AJ389" s="421"/>
    </row>
    <row r="390" spans="1:36" ht="18.75" x14ac:dyDescent="0.25">
      <c r="A390" s="434"/>
      <c r="B390" s="437"/>
      <c r="C390" s="442"/>
      <c r="D390" s="34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0"/>
      <c r="S390" s="10"/>
      <c r="T390" s="10"/>
      <c r="U390" s="113"/>
      <c r="V390" s="114">
        <f t="shared" si="81"/>
        <v>0</v>
      </c>
      <c r="W390" s="14">
        <f t="shared" si="82"/>
        <v>0</v>
      </c>
      <c r="X390" s="14">
        <f t="shared" si="83"/>
        <v>0</v>
      </c>
      <c r="Y390" s="173">
        <f t="shared" si="84"/>
        <v>0</v>
      </c>
      <c r="Z390" s="440"/>
      <c r="AA390" s="415"/>
      <c r="AB390" s="415"/>
      <c r="AC390" s="415"/>
      <c r="AD390" s="415"/>
      <c r="AE390" s="415"/>
      <c r="AF390" s="415"/>
      <c r="AG390" s="415"/>
      <c r="AH390" s="421"/>
      <c r="AI390" s="418"/>
      <c r="AJ390" s="421"/>
    </row>
    <row r="391" spans="1:36" ht="19.5" thickBot="1" x14ac:dyDescent="0.3">
      <c r="A391" s="435"/>
      <c r="B391" s="437"/>
      <c r="C391" s="443"/>
      <c r="D391" s="342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2"/>
      <c r="S391" s="12"/>
      <c r="T391" s="12"/>
      <c r="U391" s="117"/>
      <c r="V391" s="118">
        <f t="shared" si="81"/>
        <v>0</v>
      </c>
      <c r="W391" s="15">
        <f t="shared" si="82"/>
        <v>0</v>
      </c>
      <c r="X391" s="15">
        <f t="shared" si="83"/>
        <v>0</v>
      </c>
      <c r="Y391" s="174">
        <f t="shared" si="84"/>
        <v>0</v>
      </c>
      <c r="Z391" s="441"/>
      <c r="AA391" s="416"/>
      <c r="AB391" s="416"/>
      <c r="AC391" s="416"/>
      <c r="AD391" s="416"/>
      <c r="AE391" s="416"/>
      <c r="AF391" s="416"/>
      <c r="AG391" s="416"/>
      <c r="AH391" s="422"/>
      <c r="AI391" s="419"/>
      <c r="AJ391" s="422"/>
    </row>
    <row r="392" spans="1:36" ht="18.75" x14ac:dyDescent="0.25">
      <c r="A392" s="433">
        <v>20</v>
      </c>
      <c r="B392" s="436" t="s">
        <v>257</v>
      </c>
      <c r="C392" s="423" t="s">
        <v>18</v>
      </c>
      <c r="D392" s="338">
        <f>160*0.9</f>
        <v>144</v>
      </c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5"/>
      <c r="S392" s="5"/>
      <c r="T392" s="5"/>
      <c r="U392" s="106"/>
      <c r="V392" s="107">
        <f t="shared" si="81"/>
        <v>0</v>
      </c>
      <c r="W392" s="16">
        <f t="shared" si="82"/>
        <v>0</v>
      </c>
      <c r="X392" s="16">
        <f t="shared" si="83"/>
        <v>0</v>
      </c>
      <c r="Y392" s="175">
        <f t="shared" si="84"/>
        <v>0</v>
      </c>
      <c r="Z392" s="439">
        <f t="shared" ref="Z392:AC392" si="100">SUM(V392:V411)</f>
        <v>0</v>
      </c>
      <c r="AA392" s="414">
        <f t="shared" si="100"/>
        <v>15</v>
      </c>
      <c r="AB392" s="414">
        <f t="shared" si="100"/>
        <v>0</v>
      </c>
      <c r="AC392" s="414">
        <f t="shared" si="100"/>
        <v>0</v>
      </c>
      <c r="AD392" s="414">
        <f t="shared" ref="AD392" si="101">Z392*0.38*0.9*SQRT(3)</f>
        <v>0</v>
      </c>
      <c r="AE392" s="414">
        <f t="shared" ref="AE392" si="102">AA392*0.38*0.9*SQRT(3)</f>
        <v>8.8854206428283398</v>
      </c>
      <c r="AF392" s="414">
        <f t="shared" ref="AF392" si="103">AB392*0.38*0.9*SQRT(3)</f>
        <v>0</v>
      </c>
      <c r="AG392" s="414">
        <f t="shared" ref="AG392" si="104">AC392*0.38*0.9*SQRT(3)</f>
        <v>0</v>
      </c>
      <c r="AH392" s="420">
        <f>MAX(Z392:AC411)</f>
        <v>15</v>
      </c>
      <c r="AI392" s="417">
        <f t="shared" ref="AI392" si="105">AH392*0.38*0.9*SQRT(3)</f>
        <v>8.8854206428283398</v>
      </c>
      <c r="AJ392" s="420">
        <f t="shared" ref="AJ392" si="106">D392-AI392</f>
        <v>135.11457935717166</v>
      </c>
    </row>
    <row r="393" spans="1:36" ht="18.75" x14ac:dyDescent="0.25">
      <c r="A393" s="434"/>
      <c r="B393" s="437"/>
      <c r="C393" s="442"/>
      <c r="D393" s="341"/>
      <c r="E393" s="7" t="s">
        <v>874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15</v>
      </c>
      <c r="L393" s="7"/>
      <c r="M393" s="7"/>
      <c r="N393" s="7"/>
      <c r="O393" s="7"/>
      <c r="P393" s="7"/>
      <c r="Q393" s="7"/>
      <c r="R393" s="8">
        <v>231</v>
      </c>
      <c r="S393" s="8">
        <v>231</v>
      </c>
      <c r="T393" s="8">
        <v>231</v>
      </c>
      <c r="U393" s="110">
        <v>231</v>
      </c>
      <c r="V393" s="114">
        <f t="shared" si="81"/>
        <v>0</v>
      </c>
      <c r="W393" s="14">
        <f t="shared" si="82"/>
        <v>15</v>
      </c>
      <c r="X393" s="14">
        <f t="shared" si="83"/>
        <v>0</v>
      </c>
      <c r="Y393" s="173">
        <f t="shared" si="84"/>
        <v>0</v>
      </c>
      <c r="Z393" s="440"/>
      <c r="AA393" s="415"/>
      <c r="AB393" s="415"/>
      <c r="AC393" s="415"/>
      <c r="AD393" s="415"/>
      <c r="AE393" s="415"/>
      <c r="AF393" s="415"/>
      <c r="AG393" s="415"/>
      <c r="AH393" s="421"/>
      <c r="AI393" s="418"/>
      <c r="AJ393" s="421"/>
    </row>
    <row r="394" spans="1:36" ht="18.75" x14ac:dyDescent="0.25">
      <c r="A394" s="434"/>
      <c r="B394" s="437"/>
      <c r="C394" s="442"/>
      <c r="D394" s="34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0"/>
      <c r="S394" s="10"/>
      <c r="T394" s="10"/>
      <c r="U394" s="113"/>
      <c r="V394" s="114">
        <f t="shared" si="81"/>
        <v>0</v>
      </c>
      <c r="W394" s="14">
        <f t="shared" si="82"/>
        <v>0</v>
      </c>
      <c r="X394" s="14">
        <f t="shared" si="83"/>
        <v>0</v>
      </c>
      <c r="Y394" s="173">
        <f t="shared" si="84"/>
        <v>0</v>
      </c>
      <c r="Z394" s="440"/>
      <c r="AA394" s="415"/>
      <c r="AB394" s="415"/>
      <c r="AC394" s="415"/>
      <c r="AD394" s="415"/>
      <c r="AE394" s="415"/>
      <c r="AF394" s="415"/>
      <c r="AG394" s="415"/>
      <c r="AH394" s="421"/>
      <c r="AI394" s="418"/>
      <c r="AJ394" s="421"/>
    </row>
    <row r="395" spans="1:36" ht="18.75" x14ac:dyDescent="0.25">
      <c r="A395" s="434"/>
      <c r="B395" s="437"/>
      <c r="C395" s="442"/>
      <c r="D395" s="341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8"/>
      <c r="S395" s="8"/>
      <c r="T395" s="8"/>
      <c r="U395" s="110"/>
      <c r="V395" s="114">
        <f t="shared" si="81"/>
        <v>0</v>
      </c>
      <c r="W395" s="14">
        <f t="shared" si="82"/>
        <v>0</v>
      </c>
      <c r="X395" s="14">
        <f t="shared" si="83"/>
        <v>0</v>
      </c>
      <c r="Y395" s="173">
        <f t="shared" si="84"/>
        <v>0</v>
      </c>
      <c r="Z395" s="440"/>
      <c r="AA395" s="415"/>
      <c r="AB395" s="415"/>
      <c r="AC395" s="415"/>
      <c r="AD395" s="415"/>
      <c r="AE395" s="415"/>
      <c r="AF395" s="415"/>
      <c r="AG395" s="415"/>
      <c r="AH395" s="421"/>
      <c r="AI395" s="418"/>
      <c r="AJ395" s="421"/>
    </row>
    <row r="396" spans="1:36" ht="18.75" x14ac:dyDescent="0.25">
      <c r="A396" s="434"/>
      <c r="B396" s="437"/>
      <c r="C396" s="442"/>
      <c r="D396" s="34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0"/>
      <c r="S396" s="10"/>
      <c r="T396" s="10"/>
      <c r="U396" s="113"/>
      <c r="V396" s="114">
        <f t="shared" ref="V396:V411" si="107">IF(AND(F396=0,G396=0,H396=0),0,IF(AND(F396=0,G396=0),H396,IF(AND(F396=0,H396=0),G396,IF(AND(G396=0,H396=0),F396,IF(F396=0,(G396+H396)/2,IF(G396=0,(F396+H396)/2,IF(H396=0,(F396+G396)/2,(F396+G396+H396)/3)))))))</f>
        <v>0</v>
      </c>
      <c r="W396" s="14">
        <f t="shared" ref="W396:W411" si="108">IF(AND(I396=0,J396=0,K396=0),0,IF(AND(I396=0,J396=0),K396,IF(AND(I396=0,K396=0),J396,IF(AND(J396=0,K396=0),I396,IF(I396=0,(J396+K396)/2,IF(J396=0,(I396+K396)/2,IF(K396=0,(I396+J396)/2,(I396+J396+K396)/3)))))))</f>
        <v>0</v>
      </c>
      <c r="X396" s="14">
        <f t="shared" ref="X396:X411" si="109">IF(AND(L396=0,M396=0,N396=0),0,IF(AND(L396=0,M396=0),N396,IF(AND(L396=0,N396=0),M396,IF(AND(M396=0,N396=0),L396,IF(L396=0,(M396+N396)/2,IF(M396=0,(L396+N396)/2,IF(N396=0,(L396+M396)/2,(L396+M396+N396)/3)))))))</f>
        <v>0</v>
      </c>
      <c r="Y396" s="173">
        <f t="shared" ref="Y396:Y411" si="110">IF(AND(O396=0,P396=0,Q396=0),0,IF(AND(O396=0,P396=0),Q396,IF(AND(O396=0,Q396=0),P396,IF(AND(P396=0,Q396=0),O396,IF(O396=0,(P396+Q396)/2,IF(P396=0,(O396+Q396)/2,IF(Q396=0,(O396+P396)/2,(O396+P396+Q396)/3)))))))</f>
        <v>0</v>
      </c>
      <c r="Z396" s="440"/>
      <c r="AA396" s="415"/>
      <c r="AB396" s="415"/>
      <c r="AC396" s="415"/>
      <c r="AD396" s="415"/>
      <c r="AE396" s="415"/>
      <c r="AF396" s="415"/>
      <c r="AG396" s="415"/>
      <c r="AH396" s="421"/>
      <c r="AI396" s="418"/>
      <c r="AJ396" s="421"/>
    </row>
    <row r="397" spans="1:36" ht="18.75" x14ac:dyDescent="0.25">
      <c r="A397" s="434"/>
      <c r="B397" s="437"/>
      <c r="C397" s="442"/>
      <c r="D397" s="341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8"/>
      <c r="S397" s="8"/>
      <c r="T397" s="8"/>
      <c r="U397" s="110"/>
      <c r="V397" s="114">
        <f t="shared" si="107"/>
        <v>0</v>
      </c>
      <c r="W397" s="14">
        <f t="shared" si="108"/>
        <v>0</v>
      </c>
      <c r="X397" s="14">
        <f t="shared" si="109"/>
        <v>0</v>
      </c>
      <c r="Y397" s="173">
        <f t="shared" si="110"/>
        <v>0</v>
      </c>
      <c r="Z397" s="440"/>
      <c r="AA397" s="415"/>
      <c r="AB397" s="415"/>
      <c r="AC397" s="415"/>
      <c r="AD397" s="415"/>
      <c r="AE397" s="415"/>
      <c r="AF397" s="415"/>
      <c r="AG397" s="415"/>
      <c r="AH397" s="421"/>
      <c r="AI397" s="418"/>
      <c r="AJ397" s="421"/>
    </row>
    <row r="398" spans="1:36" ht="18.75" x14ac:dyDescent="0.25">
      <c r="A398" s="434"/>
      <c r="B398" s="437"/>
      <c r="C398" s="442"/>
      <c r="D398" s="34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0"/>
      <c r="S398" s="10"/>
      <c r="T398" s="10"/>
      <c r="U398" s="113"/>
      <c r="V398" s="114">
        <f t="shared" si="107"/>
        <v>0</v>
      </c>
      <c r="W398" s="14">
        <f t="shared" si="108"/>
        <v>0</v>
      </c>
      <c r="X398" s="14">
        <f t="shared" si="109"/>
        <v>0</v>
      </c>
      <c r="Y398" s="173">
        <f t="shared" si="110"/>
        <v>0</v>
      </c>
      <c r="Z398" s="440"/>
      <c r="AA398" s="415"/>
      <c r="AB398" s="415"/>
      <c r="AC398" s="415"/>
      <c r="AD398" s="415"/>
      <c r="AE398" s="415"/>
      <c r="AF398" s="415"/>
      <c r="AG398" s="415"/>
      <c r="AH398" s="421"/>
      <c r="AI398" s="418"/>
      <c r="AJ398" s="421"/>
    </row>
    <row r="399" spans="1:36" ht="18.75" x14ac:dyDescent="0.25">
      <c r="A399" s="434"/>
      <c r="B399" s="437"/>
      <c r="C399" s="442"/>
      <c r="D399" s="341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8"/>
      <c r="S399" s="8"/>
      <c r="T399" s="8"/>
      <c r="U399" s="110"/>
      <c r="V399" s="114">
        <f t="shared" si="107"/>
        <v>0</v>
      </c>
      <c r="W399" s="14">
        <f t="shared" si="108"/>
        <v>0</v>
      </c>
      <c r="X399" s="14">
        <f t="shared" si="109"/>
        <v>0</v>
      </c>
      <c r="Y399" s="173">
        <f t="shared" si="110"/>
        <v>0</v>
      </c>
      <c r="Z399" s="440"/>
      <c r="AA399" s="415"/>
      <c r="AB399" s="415"/>
      <c r="AC399" s="415"/>
      <c r="AD399" s="415"/>
      <c r="AE399" s="415"/>
      <c r="AF399" s="415"/>
      <c r="AG399" s="415"/>
      <c r="AH399" s="421"/>
      <c r="AI399" s="418"/>
      <c r="AJ399" s="421"/>
    </row>
    <row r="400" spans="1:36" ht="18.75" x14ac:dyDescent="0.25">
      <c r="A400" s="434"/>
      <c r="B400" s="437"/>
      <c r="C400" s="442"/>
      <c r="D400" s="34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0"/>
      <c r="S400" s="10"/>
      <c r="T400" s="10"/>
      <c r="U400" s="113"/>
      <c r="V400" s="114">
        <f t="shared" si="107"/>
        <v>0</v>
      </c>
      <c r="W400" s="14">
        <f t="shared" si="108"/>
        <v>0</v>
      </c>
      <c r="X400" s="14">
        <f t="shared" si="109"/>
        <v>0</v>
      </c>
      <c r="Y400" s="173">
        <f t="shared" si="110"/>
        <v>0</v>
      </c>
      <c r="Z400" s="440"/>
      <c r="AA400" s="415"/>
      <c r="AB400" s="415"/>
      <c r="AC400" s="415"/>
      <c r="AD400" s="415"/>
      <c r="AE400" s="415"/>
      <c r="AF400" s="415"/>
      <c r="AG400" s="415"/>
      <c r="AH400" s="421"/>
      <c r="AI400" s="418"/>
      <c r="AJ400" s="421"/>
    </row>
    <row r="401" spans="1:36" ht="18.75" x14ac:dyDescent="0.25">
      <c r="A401" s="434"/>
      <c r="B401" s="437"/>
      <c r="C401" s="442"/>
      <c r="D401" s="341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8"/>
      <c r="S401" s="8"/>
      <c r="T401" s="8"/>
      <c r="U401" s="110"/>
      <c r="V401" s="114">
        <f t="shared" si="107"/>
        <v>0</v>
      </c>
      <c r="W401" s="14">
        <f t="shared" si="108"/>
        <v>0</v>
      </c>
      <c r="X401" s="14">
        <f t="shared" si="109"/>
        <v>0</v>
      </c>
      <c r="Y401" s="173">
        <f t="shared" si="110"/>
        <v>0</v>
      </c>
      <c r="Z401" s="440"/>
      <c r="AA401" s="415"/>
      <c r="AB401" s="415"/>
      <c r="AC401" s="415"/>
      <c r="AD401" s="415"/>
      <c r="AE401" s="415"/>
      <c r="AF401" s="415"/>
      <c r="AG401" s="415"/>
      <c r="AH401" s="421"/>
      <c r="AI401" s="418"/>
      <c r="AJ401" s="421"/>
    </row>
    <row r="402" spans="1:36" ht="18.75" x14ac:dyDescent="0.25">
      <c r="A402" s="434"/>
      <c r="B402" s="437"/>
      <c r="C402" s="442"/>
      <c r="D402" s="34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0"/>
      <c r="S402" s="10"/>
      <c r="T402" s="10"/>
      <c r="U402" s="113"/>
      <c r="V402" s="114">
        <f t="shared" si="107"/>
        <v>0</v>
      </c>
      <c r="W402" s="14">
        <f t="shared" si="108"/>
        <v>0</v>
      </c>
      <c r="X402" s="14">
        <f t="shared" si="109"/>
        <v>0</v>
      </c>
      <c r="Y402" s="173">
        <f t="shared" si="110"/>
        <v>0</v>
      </c>
      <c r="Z402" s="440"/>
      <c r="AA402" s="415"/>
      <c r="AB402" s="415"/>
      <c r="AC402" s="415"/>
      <c r="AD402" s="415"/>
      <c r="AE402" s="415"/>
      <c r="AF402" s="415"/>
      <c r="AG402" s="415"/>
      <c r="AH402" s="421"/>
      <c r="AI402" s="418"/>
      <c r="AJ402" s="421"/>
    </row>
    <row r="403" spans="1:36" ht="18.75" x14ac:dyDescent="0.25">
      <c r="A403" s="434"/>
      <c r="B403" s="437"/>
      <c r="C403" s="442"/>
      <c r="D403" s="341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8"/>
      <c r="S403" s="8"/>
      <c r="T403" s="8"/>
      <c r="U403" s="110"/>
      <c r="V403" s="114">
        <f t="shared" si="107"/>
        <v>0</v>
      </c>
      <c r="W403" s="14">
        <f t="shared" si="108"/>
        <v>0</v>
      </c>
      <c r="X403" s="14">
        <f t="shared" si="109"/>
        <v>0</v>
      </c>
      <c r="Y403" s="173">
        <f t="shared" si="110"/>
        <v>0</v>
      </c>
      <c r="Z403" s="440"/>
      <c r="AA403" s="415"/>
      <c r="AB403" s="415"/>
      <c r="AC403" s="415"/>
      <c r="AD403" s="415"/>
      <c r="AE403" s="415"/>
      <c r="AF403" s="415"/>
      <c r="AG403" s="415"/>
      <c r="AH403" s="421"/>
      <c r="AI403" s="418"/>
      <c r="AJ403" s="421"/>
    </row>
    <row r="404" spans="1:36" ht="18.75" x14ac:dyDescent="0.25">
      <c r="A404" s="434"/>
      <c r="B404" s="437"/>
      <c r="C404" s="442"/>
      <c r="D404" s="34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0"/>
      <c r="S404" s="10"/>
      <c r="T404" s="10"/>
      <c r="U404" s="113"/>
      <c r="V404" s="114">
        <f t="shared" si="107"/>
        <v>0</v>
      </c>
      <c r="W404" s="14">
        <f t="shared" si="108"/>
        <v>0</v>
      </c>
      <c r="X404" s="14">
        <f t="shared" si="109"/>
        <v>0</v>
      </c>
      <c r="Y404" s="173">
        <f t="shared" si="110"/>
        <v>0</v>
      </c>
      <c r="Z404" s="440"/>
      <c r="AA404" s="415"/>
      <c r="AB404" s="415"/>
      <c r="AC404" s="415"/>
      <c r="AD404" s="415"/>
      <c r="AE404" s="415"/>
      <c r="AF404" s="415"/>
      <c r="AG404" s="415"/>
      <c r="AH404" s="421"/>
      <c r="AI404" s="418"/>
      <c r="AJ404" s="421"/>
    </row>
    <row r="405" spans="1:36" ht="18.75" x14ac:dyDescent="0.25">
      <c r="A405" s="434"/>
      <c r="B405" s="437"/>
      <c r="C405" s="442"/>
      <c r="D405" s="341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8"/>
      <c r="S405" s="8"/>
      <c r="T405" s="8"/>
      <c r="U405" s="110"/>
      <c r="V405" s="114">
        <f t="shared" si="107"/>
        <v>0</v>
      </c>
      <c r="W405" s="14">
        <f t="shared" si="108"/>
        <v>0</v>
      </c>
      <c r="X405" s="14">
        <f t="shared" si="109"/>
        <v>0</v>
      </c>
      <c r="Y405" s="173">
        <f t="shared" si="110"/>
        <v>0</v>
      </c>
      <c r="Z405" s="440"/>
      <c r="AA405" s="415"/>
      <c r="AB405" s="415"/>
      <c r="AC405" s="415"/>
      <c r="AD405" s="415"/>
      <c r="AE405" s="415"/>
      <c r="AF405" s="415"/>
      <c r="AG405" s="415"/>
      <c r="AH405" s="421"/>
      <c r="AI405" s="418"/>
      <c r="AJ405" s="421"/>
    </row>
    <row r="406" spans="1:36" ht="18.75" x14ac:dyDescent="0.25">
      <c r="A406" s="434"/>
      <c r="B406" s="437"/>
      <c r="C406" s="442"/>
      <c r="D406" s="34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0"/>
      <c r="S406" s="10"/>
      <c r="T406" s="10"/>
      <c r="U406" s="113"/>
      <c r="V406" s="114">
        <f t="shared" si="107"/>
        <v>0</v>
      </c>
      <c r="W406" s="14">
        <f t="shared" si="108"/>
        <v>0</v>
      </c>
      <c r="X406" s="14">
        <f t="shared" si="109"/>
        <v>0</v>
      </c>
      <c r="Y406" s="173">
        <f t="shared" si="110"/>
        <v>0</v>
      </c>
      <c r="Z406" s="440"/>
      <c r="AA406" s="415"/>
      <c r="AB406" s="415"/>
      <c r="AC406" s="415"/>
      <c r="AD406" s="415"/>
      <c r="AE406" s="415"/>
      <c r="AF406" s="415"/>
      <c r="AG406" s="415"/>
      <c r="AH406" s="421"/>
      <c r="AI406" s="418"/>
      <c r="AJ406" s="421"/>
    </row>
    <row r="407" spans="1:36" ht="18.75" x14ac:dyDescent="0.25">
      <c r="A407" s="434"/>
      <c r="B407" s="437"/>
      <c r="C407" s="442"/>
      <c r="D407" s="341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8"/>
      <c r="S407" s="8"/>
      <c r="T407" s="8"/>
      <c r="U407" s="110"/>
      <c r="V407" s="114">
        <f t="shared" si="107"/>
        <v>0</v>
      </c>
      <c r="W407" s="14">
        <f t="shared" si="108"/>
        <v>0</v>
      </c>
      <c r="X407" s="14">
        <f t="shared" si="109"/>
        <v>0</v>
      </c>
      <c r="Y407" s="173">
        <f t="shared" si="110"/>
        <v>0</v>
      </c>
      <c r="Z407" s="440"/>
      <c r="AA407" s="415"/>
      <c r="AB407" s="415"/>
      <c r="AC407" s="415"/>
      <c r="AD407" s="415"/>
      <c r="AE407" s="415"/>
      <c r="AF407" s="415"/>
      <c r="AG407" s="415"/>
      <c r="AH407" s="421"/>
      <c r="AI407" s="418"/>
      <c r="AJ407" s="421"/>
    </row>
    <row r="408" spans="1:36" ht="18.75" x14ac:dyDescent="0.25">
      <c r="A408" s="434"/>
      <c r="B408" s="437"/>
      <c r="C408" s="442"/>
      <c r="D408" s="34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0"/>
      <c r="S408" s="10"/>
      <c r="T408" s="10"/>
      <c r="U408" s="113"/>
      <c r="V408" s="114">
        <f t="shared" si="107"/>
        <v>0</v>
      </c>
      <c r="W408" s="14">
        <f t="shared" si="108"/>
        <v>0</v>
      </c>
      <c r="X408" s="14">
        <f t="shared" si="109"/>
        <v>0</v>
      </c>
      <c r="Y408" s="173">
        <f t="shared" si="110"/>
        <v>0</v>
      </c>
      <c r="Z408" s="440"/>
      <c r="AA408" s="415"/>
      <c r="AB408" s="415"/>
      <c r="AC408" s="415"/>
      <c r="AD408" s="415"/>
      <c r="AE408" s="415"/>
      <c r="AF408" s="415"/>
      <c r="AG408" s="415"/>
      <c r="AH408" s="421"/>
      <c r="AI408" s="418"/>
      <c r="AJ408" s="421"/>
    </row>
    <row r="409" spans="1:36" ht="18.75" x14ac:dyDescent="0.25">
      <c r="A409" s="434"/>
      <c r="B409" s="437"/>
      <c r="C409" s="442"/>
      <c r="D409" s="341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8"/>
      <c r="S409" s="8"/>
      <c r="T409" s="8"/>
      <c r="U409" s="110"/>
      <c r="V409" s="114">
        <f t="shared" si="107"/>
        <v>0</v>
      </c>
      <c r="W409" s="14">
        <f t="shared" si="108"/>
        <v>0</v>
      </c>
      <c r="X409" s="14">
        <f t="shared" si="109"/>
        <v>0</v>
      </c>
      <c r="Y409" s="173">
        <f t="shared" si="110"/>
        <v>0</v>
      </c>
      <c r="Z409" s="440"/>
      <c r="AA409" s="415"/>
      <c r="AB409" s="415"/>
      <c r="AC409" s="415"/>
      <c r="AD409" s="415"/>
      <c r="AE409" s="415"/>
      <c r="AF409" s="415"/>
      <c r="AG409" s="415"/>
      <c r="AH409" s="421"/>
      <c r="AI409" s="418"/>
      <c r="AJ409" s="421"/>
    </row>
    <row r="410" spans="1:36" ht="18.75" x14ac:dyDescent="0.25">
      <c r="A410" s="434"/>
      <c r="B410" s="437"/>
      <c r="C410" s="442"/>
      <c r="D410" s="34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0"/>
      <c r="S410" s="10"/>
      <c r="T410" s="10"/>
      <c r="U410" s="113"/>
      <c r="V410" s="114">
        <f t="shared" si="107"/>
        <v>0</v>
      </c>
      <c r="W410" s="14">
        <f t="shared" si="108"/>
        <v>0</v>
      </c>
      <c r="X410" s="14">
        <f t="shared" si="109"/>
        <v>0</v>
      </c>
      <c r="Y410" s="173">
        <f t="shared" si="110"/>
        <v>0</v>
      </c>
      <c r="Z410" s="440"/>
      <c r="AA410" s="415"/>
      <c r="AB410" s="415"/>
      <c r="AC410" s="415"/>
      <c r="AD410" s="415"/>
      <c r="AE410" s="415"/>
      <c r="AF410" s="415"/>
      <c r="AG410" s="415"/>
      <c r="AH410" s="421"/>
      <c r="AI410" s="418"/>
      <c r="AJ410" s="421"/>
    </row>
    <row r="411" spans="1:36" ht="19.5" thickBot="1" x14ac:dyDescent="0.3">
      <c r="A411" s="435"/>
      <c r="B411" s="438"/>
      <c r="C411" s="443"/>
      <c r="D411" s="342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2"/>
      <c r="S411" s="12"/>
      <c r="T411" s="12"/>
      <c r="U411" s="117"/>
      <c r="V411" s="118">
        <f t="shared" si="107"/>
        <v>0</v>
      </c>
      <c r="W411" s="15">
        <f t="shared" si="108"/>
        <v>0</v>
      </c>
      <c r="X411" s="15">
        <f t="shared" si="109"/>
        <v>0</v>
      </c>
      <c r="Y411" s="174">
        <f t="shared" si="110"/>
        <v>0</v>
      </c>
      <c r="Z411" s="441"/>
      <c r="AA411" s="416"/>
      <c r="AB411" s="416"/>
      <c r="AC411" s="416"/>
      <c r="AD411" s="416"/>
      <c r="AE411" s="416"/>
      <c r="AF411" s="416"/>
      <c r="AG411" s="416"/>
      <c r="AH411" s="422"/>
      <c r="AI411" s="419"/>
      <c r="AJ411" s="422"/>
    </row>
    <row r="414" spans="1:36" ht="18.75" x14ac:dyDescent="0.3">
      <c r="B414" s="150"/>
      <c r="C414" s="150"/>
      <c r="D414" s="151"/>
    </row>
    <row r="415" spans="1:36" x14ac:dyDescent="0.25">
      <c r="B415" s="151"/>
      <c r="C415" s="151"/>
      <c r="D415" s="151"/>
    </row>
    <row r="416" spans="1:36" x14ac:dyDescent="0.25">
      <c r="B416" s="450"/>
      <c r="C416" s="450"/>
      <c r="D416" s="151"/>
    </row>
  </sheetData>
  <sheetProtection password="CC55" sheet="1" objects="1" scenarios="1" formatCells="0" formatColumns="0" formatRows="0" insertRows="0"/>
  <mergeCells count="331">
    <mergeCell ref="B416:C416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H8:AH11"/>
    <mergeCell ref="F9:K9"/>
    <mergeCell ref="L9:Q9"/>
    <mergeCell ref="F10:H10"/>
    <mergeCell ref="I10:K10"/>
    <mergeCell ref="L10:N10"/>
    <mergeCell ref="O10:Q10"/>
    <mergeCell ref="R10:S10"/>
    <mergeCell ref="T10:U10"/>
    <mergeCell ref="V10:W10"/>
    <mergeCell ref="X10:Y10"/>
    <mergeCell ref="Z10:AA10"/>
    <mergeCell ref="B12:B31"/>
    <mergeCell ref="Z12:Z31"/>
    <mergeCell ref="AA12:AA31"/>
    <mergeCell ref="AB12:AB31"/>
    <mergeCell ref="AC12:AC31"/>
    <mergeCell ref="AH12:AH31"/>
    <mergeCell ref="A32:A51"/>
    <mergeCell ref="B32:B51"/>
    <mergeCell ref="Z32:Z51"/>
    <mergeCell ref="AA32:AA51"/>
    <mergeCell ref="AB32:AB51"/>
    <mergeCell ref="AC32:AC51"/>
    <mergeCell ref="AH32:AH51"/>
    <mergeCell ref="A12:A31"/>
    <mergeCell ref="C12:C31"/>
    <mergeCell ref="A72:A91"/>
    <mergeCell ref="B72:B91"/>
    <mergeCell ref="Z72:Z91"/>
    <mergeCell ref="AA72:AA91"/>
    <mergeCell ref="AB72:AB91"/>
    <mergeCell ref="AC72:AC91"/>
    <mergeCell ref="AH72:AH91"/>
    <mergeCell ref="A52:A71"/>
    <mergeCell ref="B52:B71"/>
    <mergeCell ref="Z52:Z71"/>
    <mergeCell ref="AA52:AA71"/>
    <mergeCell ref="AB52:AB71"/>
    <mergeCell ref="AC52:AC71"/>
    <mergeCell ref="AH92:AH111"/>
    <mergeCell ref="A112:A131"/>
    <mergeCell ref="B112:B131"/>
    <mergeCell ref="Z112:Z131"/>
    <mergeCell ref="AA112:AA131"/>
    <mergeCell ref="AB112:AB131"/>
    <mergeCell ref="AC112:AC131"/>
    <mergeCell ref="AH112:AH131"/>
    <mergeCell ref="A92:A111"/>
    <mergeCell ref="B92:B111"/>
    <mergeCell ref="Z92:Z111"/>
    <mergeCell ref="AA92:AA111"/>
    <mergeCell ref="AB92:AB111"/>
    <mergeCell ref="AC92:AC111"/>
    <mergeCell ref="AD92:AD111"/>
    <mergeCell ref="AE92:AE111"/>
    <mergeCell ref="AF92:AF111"/>
    <mergeCell ref="AG92:AG111"/>
    <mergeCell ref="AD112:AD131"/>
    <mergeCell ref="AE112:AE131"/>
    <mergeCell ref="AF112:AF131"/>
    <mergeCell ref="AG112:AG131"/>
    <mergeCell ref="C92:C111"/>
    <mergeCell ref="D92:D111"/>
    <mergeCell ref="AH132:AH151"/>
    <mergeCell ref="A152:A171"/>
    <mergeCell ref="B152:B171"/>
    <mergeCell ref="Z152:Z171"/>
    <mergeCell ref="AA152:AA171"/>
    <mergeCell ref="AB152:AB171"/>
    <mergeCell ref="AC152:AC171"/>
    <mergeCell ref="AH152:AH171"/>
    <mergeCell ref="A132:A151"/>
    <mergeCell ref="B132:B151"/>
    <mergeCell ref="Z132:Z151"/>
    <mergeCell ref="AA132:AA151"/>
    <mergeCell ref="AB132:AB151"/>
    <mergeCell ref="AC132:AC151"/>
    <mergeCell ref="C132:C151"/>
    <mergeCell ref="D132:D151"/>
    <mergeCell ref="C152:C171"/>
    <mergeCell ref="D152:D171"/>
    <mergeCell ref="AD132:AD151"/>
    <mergeCell ref="AE132:AE151"/>
    <mergeCell ref="AF132:AF151"/>
    <mergeCell ref="AG132:AG151"/>
    <mergeCell ref="AD152:AD171"/>
    <mergeCell ref="AE152:AE171"/>
    <mergeCell ref="AH172:AH191"/>
    <mergeCell ref="A192:A211"/>
    <mergeCell ref="B192:B211"/>
    <mergeCell ref="Z192:Z211"/>
    <mergeCell ref="AA192:AA211"/>
    <mergeCell ref="AB192:AB211"/>
    <mergeCell ref="AC192:AC211"/>
    <mergeCell ref="AH192:AH211"/>
    <mergeCell ref="A172:A191"/>
    <mergeCell ref="B172:B191"/>
    <mergeCell ref="Z172:Z191"/>
    <mergeCell ref="AA172:AA191"/>
    <mergeCell ref="AB172:AB191"/>
    <mergeCell ref="AC172:AC191"/>
    <mergeCell ref="C172:C191"/>
    <mergeCell ref="D172:D191"/>
    <mergeCell ref="C192:C211"/>
    <mergeCell ref="D192:D211"/>
    <mergeCell ref="AD172:AD191"/>
    <mergeCell ref="AE172:AE191"/>
    <mergeCell ref="AF172:AF191"/>
    <mergeCell ref="AG172:AG191"/>
    <mergeCell ref="AD192:AD211"/>
    <mergeCell ref="AE192:AE211"/>
    <mergeCell ref="AH212:AH231"/>
    <mergeCell ref="A232:A251"/>
    <mergeCell ref="B232:B251"/>
    <mergeCell ref="Z232:Z251"/>
    <mergeCell ref="AA232:AA251"/>
    <mergeCell ref="AB232:AB251"/>
    <mergeCell ref="AC232:AC251"/>
    <mergeCell ref="AH232:AH251"/>
    <mergeCell ref="A212:A231"/>
    <mergeCell ref="B212:B231"/>
    <mergeCell ref="Z212:Z231"/>
    <mergeCell ref="AA212:AA231"/>
    <mergeCell ref="AB212:AB231"/>
    <mergeCell ref="AC212:AC231"/>
    <mergeCell ref="C212:C231"/>
    <mergeCell ref="D212:D231"/>
    <mergeCell ref="C232:C251"/>
    <mergeCell ref="D232:D251"/>
    <mergeCell ref="AD212:AD231"/>
    <mergeCell ref="AE212:AE231"/>
    <mergeCell ref="AF212:AF231"/>
    <mergeCell ref="AG212:AG231"/>
    <mergeCell ref="AD232:AD251"/>
    <mergeCell ref="AE232:AE251"/>
    <mergeCell ref="AH252:AH271"/>
    <mergeCell ref="A272:A291"/>
    <mergeCell ref="B272:B291"/>
    <mergeCell ref="Z272:Z291"/>
    <mergeCell ref="AA272:AA291"/>
    <mergeCell ref="AB272:AB291"/>
    <mergeCell ref="AC272:AC291"/>
    <mergeCell ref="AH272:AH291"/>
    <mergeCell ref="A252:A271"/>
    <mergeCell ref="B252:B271"/>
    <mergeCell ref="Z252:Z271"/>
    <mergeCell ref="AA252:AA271"/>
    <mergeCell ref="AB252:AB271"/>
    <mergeCell ref="AC252:AC271"/>
    <mergeCell ref="C252:C271"/>
    <mergeCell ref="D252:D271"/>
    <mergeCell ref="C272:C291"/>
    <mergeCell ref="D272:D291"/>
    <mergeCell ref="AH292:AH311"/>
    <mergeCell ref="A312:A331"/>
    <mergeCell ref="B312:B331"/>
    <mergeCell ref="Z312:Z331"/>
    <mergeCell ref="AA312:AA331"/>
    <mergeCell ref="AB312:AB331"/>
    <mergeCell ref="AC312:AC331"/>
    <mergeCell ref="AH312:AH331"/>
    <mergeCell ref="A292:A311"/>
    <mergeCell ref="B292:B311"/>
    <mergeCell ref="Z292:Z311"/>
    <mergeCell ref="AA292:AA311"/>
    <mergeCell ref="AB292:AB311"/>
    <mergeCell ref="AC292:AC311"/>
    <mergeCell ref="C292:C311"/>
    <mergeCell ref="D292:D311"/>
    <mergeCell ref="C312:C331"/>
    <mergeCell ref="D312:D331"/>
    <mergeCell ref="AD292:AD311"/>
    <mergeCell ref="AE292:AE311"/>
    <mergeCell ref="AF292:AF311"/>
    <mergeCell ref="AG292:AG311"/>
    <mergeCell ref="AD312:AD331"/>
    <mergeCell ref="AE312:AE331"/>
    <mergeCell ref="AH332:AH351"/>
    <mergeCell ref="A352:A371"/>
    <mergeCell ref="B352:B371"/>
    <mergeCell ref="Z352:Z371"/>
    <mergeCell ref="AA352:AA371"/>
    <mergeCell ref="AB352:AB371"/>
    <mergeCell ref="AC352:AC371"/>
    <mergeCell ref="AH352:AH371"/>
    <mergeCell ref="A332:A351"/>
    <mergeCell ref="B332:B351"/>
    <mergeCell ref="Z332:Z351"/>
    <mergeCell ref="AA332:AA351"/>
    <mergeCell ref="AB332:AB351"/>
    <mergeCell ref="AC332:AC351"/>
    <mergeCell ref="C332:C351"/>
    <mergeCell ref="D332:D351"/>
    <mergeCell ref="C352:C371"/>
    <mergeCell ref="D352:D371"/>
    <mergeCell ref="C112:C131"/>
    <mergeCell ref="D112:D131"/>
    <mergeCell ref="AH372:AH391"/>
    <mergeCell ref="A392:A411"/>
    <mergeCell ref="B392:B411"/>
    <mergeCell ref="Z392:Z411"/>
    <mergeCell ref="AA392:AA411"/>
    <mergeCell ref="AB392:AB411"/>
    <mergeCell ref="AC392:AC411"/>
    <mergeCell ref="AH392:AH411"/>
    <mergeCell ref="A372:A391"/>
    <mergeCell ref="B372:B391"/>
    <mergeCell ref="Z372:Z391"/>
    <mergeCell ref="AA372:AA391"/>
    <mergeCell ref="AB372:AB391"/>
    <mergeCell ref="AC372:AC391"/>
    <mergeCell ref="C372:C391"/>
    <mergeCell ref="D372:D391"/>
    <mergeCell ref="C392:C411"/>
    <mergeCell ref="D392:D411"/>
    <mergeCell ref="AD372:AD391"/>
    <mergeCell ref="AE372:AE391"/>
    <mergeCell ref="AF152:AF171"/>
    <mergeCell ref="AG152:AG171"/>
    <mergeCell ref="AJ392:AJ411"/>
    <mergeCell ref="AJ372:AJ391"/>
    <mergeCell ref="AJ352:AJ371"/>
    <mergeCell ref="AJ332:AJ351"/>
    <mergeCell ref="AJ312:AJ331"/>
    <mergeCell ref="AJ292:AJ311"/>
    <mergeCell ref="AJ272:AJ291"/>
    <mergeCell ref="AJ252:AJ271"/>
    <mergeCell ref="AJ232:AJ251"/>
    <mergeCell ref="AJ212:AJ231"/>
    <mergeCell ref="AJ192:AJ211"/>
    <mergeCell ref="AJ172:AJ191"/>
    <mergeCell ref="AJ152:AJ171"/>
    <mergeCell ref="AJ132:AJ151"/>
    <mergeCell ref="AJ112:AJ131"/>
    <mergeCell ref="AJ92:AJ111"/>
    <mergeCell ref="AJ72:AJ91"/>
    <mergeCell ref="AJ52:AJ71"/>
    <mergeCell ref="AJ32:AJ51"/>
    <mergeCell ref="AJ12:AJ31"/>
    <mergeCell ref="AJ8:AJ11"/>
    <mergeCell ref="C72:C91"/>
    <mergeCell ref="D72:D91"/>
    <mergeCell ref="AI8:AI11"/>
    <mergeCell ref="AI12:AI31"/>
    <mergeCell ref="AI32:AI51"/>
    <mergeCell ref="AI52:AI71"/>
    <mergeCell ref="AI72:AI91"/>
    <mergeCell ref="AD8:AG9"/>
    <mergeCell ref="AG72:AG91"/>
    <mergeCell ref="D8:D11"/>
    <mergeCell ref="D12:D31"/>
    <mergeCell ref="C32:C51"/>
    <mergeCell ref="D32:D51"/>
    <mergeCell ref="C52:C71"/>
    <mergeCell ref="D52:D71"/>
    <mergeCell ref="AH52:AH71"/>
    <mergeCell ref="AB10:AC10"/>
    <mergeCell ref="AI92:AI111"/>
    <mergeCell ref="AI112:AI131"/>
    <mergeCell ref="AI132:AI151"/>
    <mergeCell ref="AI152:AI171"/>
    <mergeCell ref="AI172:AI191"/>
    <mergeCell ref="AI192:AI211"/>
    <mergeCell ref="AI212:AI231"/>
    <mergeCell ref="AI232:AI251"/>
    <mergeCell ref="AI252:AI271"/>
    <mergeCell ref="AI272:AI291"/>
    <mergeCell ref="AI292:AI311"/>
    <mergeCell ref="AI312:AI331"/>
    <mergeCell ref="AI332:AI351"/>
    <mergeCell ref="AI352:AI371"/>
    <mergeCell ref="AI372:AI391"/>
    <mergeCell ref="AI392:AI411"/>
    <mergeCell ref="AD10:AE10"/>
    <mergeCell ref="AF10:AG10"/>
    <mergeCell ref="AD12:AD31"/>
    <mergeCell ref="AE12:AE31"/>
    <mergeCell ref="AF12:AF31"/>
    <mergeCell ref="AG12:AG31"/>
    <mergeCell ref="AD32:AD51"/>
    <mergeCell ref="AE32:AE51"/>
    <mergeCell ref="AF32:AF51"/>
    <mergeCell ref="AG32:AG51"/>
    <mergeCell ref="AD52:AD71"/>
    <mergeCell ref="AE52:AE71"/>
    <mergeCell ref="AF52:AF71"/>
    <mergeCell ref="AG52:AG71"/>
    <mergeCell ref="AD72:AD91"/>
    <mergeCell ref="AE72:AE91"/>
    <mergeCell ref="AF72:AF91"/>
    <mergeCell ref="AF192:AF211"/>
    <mergeCell ref="AG192:AG211"/>
    <mergeCell ref="AF232:AF251"/>
    <mergeCell ref="AG232:AG251"/>
    <mergeCell ref="AD252:AD271"/>
    <mergeCell ref="AE252:AE271"/>
    <mergeCell ref="AF252:AF271"/>
    <mergeCell ref="AG252:AG271"/>
    <mergeCell ref="AD272:AD291"/>
    <mergeCell ref="AE272:AE291"/>
    <mergeCell ref="AF272:AF291"/>
    <mergeCell ref="AG272:AG291"/>
    <mergeCell ref="AF392:AF411"/>
    <mergeCell ref="AG392:AG411"/>
    <mergeCell ref="AF312:AF331"/>
    <mergeCell ref="AG312:AG331"/>
    <mergeCell ref="AD332:AD351"/>
    <mergeCell ref="AE332:AE351"/>
    <mergeCell ref="AF332:AF351"/>
    <mergeCell ref="AG332:AG351"/>
    <mergeCell ref="AD352:AD371"/>
    <mergeCell ref="AE352:AE371"/>
    <mergeCell ref="AF352:AF371"/>
    <mergeCell ref="AG352:AG371"/>
    <mergeCell ref="AF372:AF391"/>
    <mergeCell ref="AG372:AG391"/>
    <mergeCell ref="AD392:AD411"/>
    <mergeCell ref="AE392:AE41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="40" zoomScaleNormal="40" workbookViewId="0">
      <selection activeCell="AJ37" sqref="AJ37:AJ39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2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511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289" t="s">
        <v>876</v>
      </c>
      <c r="E8" s="286" t="s">
        <v>12</v>
      </c>
      <c r="F8" s="292" t="s">
        <v>6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1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272" t="s">
        <v>875</v>
      </c>
    </row>
    <row r="9" spans="1:36" ht="33" customHeight="1" thickBot="1" x14ac:dyDescent="0.3">
      <c r="A9" s="284"/>
      <c r="B9" s="287"/>
      <c r="C9" s="290"/>
      <c r="D9" s="290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273"/>
    </row>
    <row r="10" spans="1:36" ht="16.5" thickBot="1" x14ac:dyDescent="0.3">
      <c r="A10" s="284"/>
      <c r="B10" s="287"/>
      <c r="C10" s="290"/>
      <c r="D10" s="290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273"/>
    </row>
    <row r="11" spans="1:36" ht="16.5" thickBot="1" x14ac:dyDescent="0.3">
      <c r="A11" s="285"/>
      <c r="B11" s="288"/>
      <c r="C11" s="291"/>
      <c r="D11" s="291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274"/>
    </row>
    <row r="12" spans="1:36" ht="18.75" x14ac:dyDescent="0.25">
      <c r="A12" s="317">
        <v>1</v>
      </c>
      <c r="B12" s="377" t="s">
        <v>95</v>
      </c>
      <c r="C12" s="377" t="s">
        <v>128</v>
      </c>
      <c r="D12" s="355">
        <f>100*0.9</f>
        <v>90</v>
      </c>
      <c r="E12" s="4" t="s">
        <v>507</v>
      </c>
      <c r="F12" s="4">
        <v>14</v>
      </c>
      <c r="G12" s="4">
        <v>26</v>
      </c>
      <c r="H12" s="4">
        <v>31</v>
      </c>
      <c r="I12" s="4">
        <v>14</v>
      </c>
      <c r="J12" s="4">
        <v>4</v>
      </c>
      <c r="K12" s="4">
        <v>23</v>
      </c>
      <c r="L12" s="4">
        <v>25</v>
      </c>
      <c r="M12" s="4">
        <v>33</v>
      </c>
      <c r="N12" s="4">
        <v>21</v>
      </c>
      <c r="O12" s="4">
        <v>70</v>
      </c>
      <c r="P12" s="4">
        <v>22.5</v>
      </c>
      <c r="Q12" s="4">
        <v>230</v>
      </c>
      <c r="R12" s="69">
        <v>223</v>
      </c>
      <c r="S12" s="69">
        <v>222</v>
      </c>
      <c r="T12" s="69">
        <v>215</v>
      </c>
      <c r="U12" s="69">
        <v>222</v>
      </c>
      <c r="V12" s="44">
        <f t="shared" ref="V12:V30" si="0">IF(AND(F12=0,G12=0,H12=0),0,IF(AND(F12=0,G12=0),H12,IF(AND(F12=0,H12=0),G12,IF(AND(G12=0,H12=0),F12,IF(F12=0,(G12+H12)/2,IF(G12=0,(F12+H12)/2,IF(H12=0,(F12+G12)/2,(F12+G12+H12)/3)))))))</f>
        <v>23.666666666666668</v>
      </c>
      <c r="W12" s="44">
        <f t="shared" ref="W12:W30" si="1">IF(AND(I12=0,J12=0,K12=0),0,IF(AND(I12=0,J12=0),K12,IF(AND(I12=0,K12=0),J12,IF(AND(J12=0,K12=0),I12,IF(I12=0,(J12+K12)/2,IF(J12=0,(I12+K12)/2,IF(K12=0,(I12+J12)/2,(I12+J12+K12)/3)))))))</f>
        <v>13.666666666666666</v>
      </c>
      <c r="X12" s="44">
        <f t="shared" ref="X12:X30" si="2">IF(AND(L12=0,M12=0,N12=0),0,IF(AND(L12=0,M12=0),N12,IF(AND(L12=0,N12=0),M12,IF(AND(M12=0,N12=0),L12,IF(L12=0,(M12+N12)/2,IF(M12=0,(L12+N12)/2,IF(N12=0,(L12+M12)/2,(L12+M12+N12)/3)))))))</f>
        <v>26.333333333333332</v>
      </c>
      <c r="Y12" s="168">
        <f t="shared" ref="Y12:Y30" si="3">IF(AND(O12=0,P12=0,Q12=0),0,IF(AND(O12=0,P12=0),Q12,IF(AND(O12=0,Q12=0),P12,IF(AND(P12=0,Q12=0),O12,IF(O12=0,(P12+Q12)/2,IF(P12=0,(O12+Q12)/2,IF(Q12=0,(O12+P12)/2,(O12+P12+Q12)/3)))))))</f>
        <v>107.5</v>
      </c>
      <c r="Z12" s="249">
        <f>SUM(V12:V16)</f>
        <v>47.433333333333337</v>
      </c>
      <c r="AA12" s="201">
        <f>SUM(W12:W16)</f>
        <v>28.799999999999997</v>
      </c>
      <c r="AB12" s="201">
        <f>SUM(X12:X16)</f>
        <v>54.166666666666664</v>
      </c>
      <c r="AC12" s="201">
        <f>SUM(Y12:Y16)</f>
        <v>145.66666666666666</v>
      </c>
      <c r="AD12" s="201">
        <f>Z12*0.38*0.9*SQRT(3)</f>
        <v>28.097674610543841</v>
      </c>
      <c r="AE12" s="201">
        <f t="shared" ref="AE12:AG12" si="4">AA12*0.38*0.9*SQRT(3)</f>
        <v>17.060007634230409</v>
      </c>
      <c r="AF12" s="201">
        <f t="shared" si="4"/>
        <v>32.086241210213444</v>
      </c>
      <c r="AG12" s="201">
        <f t="shared" si="4"/>
        <v>86.287307131466321</v>
      </c>
      <c r="AH12" s="201">
        <f>MAX(Z12:AC16)</f>
        <v>145.66666666666666</v>
      </c>
      <c r="AI12" s="185">
        <f>AH12*0.38*0.9*SQRT(3)</f>
        <v>86.287307131466321</v>
      </c>
      <c r="AJ12" s="185">
        <f>D12-AI12</f>
        <v>3.7126928685336793</v>
      </c>
    </row>
    <row r="13" spans="1:36" ht="18.75" x14ac:dyDescent="0.25">
      <c r="A13" s="318"/>
      <c r="B13" s="375"/>
      <c r="C13" s="375"/>
      <c r="D13" s="373"/>
      <c r="E13" s="7" t="s">
        <v>508</v>
      </c>
      <c r="F13" s="7">
        <v>24</v>
      </c>
      <c r="G13" s="7">
        <v>25</v>
      </c>
      <c r="H13" s="7">
        <v>4</v>
      </c>
      <c r="I13" s="7">
        <v>4.7</v>
      </c>
      <c r="J13" s="7">
        <v>24.5</v>
      </c>
      <c r="K13" s="7">
        <v>6.8</v>
      </c>
      <c r="L13" s="7">
        <v>4</v>
      </c>
      <c r="M13" s="7">
        <v>31</v>
      </c>
      <c r="N13" s="7">
        <v>8</v>
      </c>
      <c r="O13" s="7">
        <v>15</v>
      </c>
      <c r="P13" s="7">
        <v>33</v>
      </c>
      <c r="Q13" s="7">
        <v>5.5</v>
      </c>
      <c r="R13" s="73">
        <v>223</v>
      </c>
      <c r="S13" s="73">
        <v>222</v>
      </c>
      <c r="T13" s="73">
        <v>215</v>
      </c>
      <c r="U13" s="73">
        <v>222</v>
      </c>
      <c r="V13" s="46">
        <f t="shared" si="0"/>
        <v>17.666666666666668</v>
      </c>
      <c r="W13" s="46">
        <f t="shared" si="1"/>
        <v>12</v>
      </c>
      <c r="X13" s="46">
        <f t="shared" si="2"/>
        <v>14.333333333333334</v>
      </c>
      <c r="Y13" s="169">
        <f t="shared" si="3"/>
        <v>17.833333333333332</v>
      </c>
      <c r="Z13" s="250"/>
      <c r="AA13" s="202"/>
      <c r="AB13" s="202"/>
      <c r="AC13" s="202"/>
      <c r="AD13" s="202"/>
      <c r="AE13" s="202"/>
      <c r="AF13" s="202"/>
      <c r="AG13" s="202"/>
      <c r="AH13" s="202"/>
      <c r="AI13" s="186"/>
      <c r="AJ13" s="186"/>
    </row>
    <row r="14" spans="1:36" ht="18.75" x14ac:dyDescent="0.25">
      <c r="A14" s="318"/>
      <c r="B14" s="375"/>
      <c r="C14" s="375"/>
      <c r="D14" s="373"/>
      <c r="E14" s="41" t="s">
        <v>509</v>
      </c>
      <c r="F14" s="41">
        <v>2.6</v>
      </c>
      <c r="G14" s="41">
        <v>3.5</v>
      </c>
      <c r="H14" s="41">
        <v>6.5</v>
      </c>
      <c r="I14" s="41">
        <v>2.5</v>
      </c>
      <c r="J14" s="41">
        <v>3.4</v>
      </c>
      <c r="K14" s="41">
        <v>1.4</v>
      </c>
      <c r="L14" s="41">
        <v>3.5</v>
      </c>
      <c r="M14" s="41">
        <v>4.5</v>
      </c>
      <c r="N14" s="41">
        <v>2.5</v>
      </c>
      <c r="O14" s="41">
        <v>3.5</v>
      </c>
      <c r="P14" s="41">
        <v>13</v>
      </c>
      <c r="Q14" s="41">
        <v>11.5</v>
      </c>
      <c r="R14" s="72">
        <v>223</v>
      </c>
      <c r="S14" s="72">
        <v>222</v>
      </c>
      <c r="T14" s="72">
        <v>215</v>
      </c>
      <c r="U14" s="72">
        <v>222</v>
      </c>
      <c r="V14" s="46">
        <f t="shared" si="0"/>
        <v>4.2</v>
      </c>
      <c r="W14" s="46">
        <f t="shared" si="1"/>
        <v>2.4333333333333336</v>
      </c>
      <c r="X14" s="46">
        <f t="shared" si="2"/>
        <v>3.5</v>
      </c>
      <c r="Y14" s="169">
        <f t="shared" si="3"/>
        <v>9.3333333333333339</v>
      </c>
      <c r="Z14" s="250"/>
      <c r="AA14" s="202"/>
      <c r="AB14" s="202"/>
      <c r="AC14" s="202"/>
      <c r="AD14" s="202"/>
      <c r="AE14" s="202"/>
      <c r="AF14" s="202"/>
      <c r="AG14" s="202"/>
      <c r="AH14" s="202"/>
      <c r="AI14" s="186"/>
      <c r="AJ14" s="186"/>
    </row>
    <row r="15" spans="1:36" ht="18.75" x14ac:dyDescent="0.25">
      <c r="A15" s="318"/>
      <c r="B15" s="375"/>
      <c r="C15" s="375"/>
      <c r="D15" s="373"/>
      <c r="E15" s="7" t="s">
        <v>510</v>
      </c>
      <c r="F15" s="7">
        <v>0</v>
      </c>
      <c r="G15" s="7">
        <v>1.9</v>
      </c>
      <c r="H15" s="7">
        <v>0</v>
      </c>
      <c r="I15" s="7">
        <v>0</v>
      </c>
      <c r="J15" s="7">
        <v>0.7</v>
      </c>
      <c r="K15" s="7">
        <v>0</v>
      </c>
      <c r="L15" s="7">
        <v>0</v>
      </c>
      <c r="M15" s="7">
        <v>10</v>
      </c>
      <c r="N15" s="7">
        <v>0</v>
      </c>
      <c r="O15" s="7">
        <v>0</v>
      </c>
      <c r="P15" s="7">
        <v>11</v>
      </c>
      <c r="Q15" s="7">
        <v>0</v>
      </c>
      <c r="R15" s="73">
        <v>223</v>
      </c>
      <c r="S15" s="73">
        <v>222</v>
      </c>
      <c r="T15" s="73">
        <v>215</v>
      </c>
      <c r="U15" s="73">
        <v>222</v>
      </c>
      <c r="V15" s="46">
        <f t="shared" si="0"/>
        <v>1.9</v>
      </c>
      <c r="W15" s="46">
        <f t="shared" si="1"/>
        <v>0.7</v>
      </c>
      <c r="X15" s="46">
        <f t="shared" si="2"/>
        <v>10</v>
      </c>
      <c r="Y15" s="169">
        <f t="shared" si="3"/>
        <v>11</v>
      </c>
      <c r="Z15" s="250"/>
      <c r="AA15" s="202"/>
      <c r="AB15" s="202"/>
      <c r="AC15" s="202"/>
      <c r="AD15" s="202"/>
      <c r="AE15" s="202"/>
      <c r="AF15" s="202"/>
      <c r="AG15" s="202"/>
      <c r="AH15" s="202"/>
      <c r="AI15" s="186"/>
      <c r="AJ15" s="186"/>
    </row>
    <row r="16" spans="1:36" ht="19.5" thickBot="1" x14ac:dyDescent="0.3">
      <c r="A16" s="319"/>
      <c r="B16" s="376"/>
      <c r="C16" s="376"/>
      <c r="D16" s="35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86"/>
      <c r="S16" s="86"/>
      <c r="T16" s="86"/>
      <c r="U16" s="86"/>
      <c r="V16" s="50">
        <f t="shared" si="0"/>
        <v>0</v>
      </c>
      <c r="W16" s="50">
        <f t="shared" si="1"/>
        <v>0</v>
      </c>
      <c r="X16" s="50">
        <f t="shared" si="2"/>
        <v>0</v>
      </c>
      <c r="Y16" s="170">
        <f t="shared" si="3"/>
        <v>0</v>
      </c>
      <c r="Z16" s="251"/>
      <c r="AA16" s="203"/>
      <c r="AB16" s="203"/>
      <c r="AC16" s="203"/>
      <c r="AD16" s="203"/>
      <c r="AE16" s="203"/>
      <c r="AF16" s="203"/>
      <c r="AG16" s="203"/>
      <c r="AH16" s="203"/>
      <c r="AI16" s="187"/>
      <c r="AJ16" s="187"/>
    </row>
    <row r="17" spans="1:36" ht="18.75" x14ac:dyDescent="0.25">
      <c r="A17" s="317">
        <v>2</v>
      </c>
      <c r="B17" s="377" t="s">
        <v>16</v>
      </c>
      <c r="C17" s="355" t="s">
        <v>21</v>
      </c>
      <c r="D17" s="355">
        <f>250*0.9</f>
        <v>225</v>
      </c>
      <c r="E17" s="4" t="s">
        <v>512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5</v>
      </c>
      <c r="M17" s="4">
        <v>7</v>
      </c>
      <c r="N17" s="4">
        <v>4</v>
      </c>
      <c r="O17" s="4">
        <v>5</v>
      </c>
      <c r="P17" s="4">
        <v>6.5</v>
      </c>
      <c r="Q17" s="4">
        <v>4</v>
      </c>
      <c r="R17" s="4">
        <v>232</v>
      </c>
      <c r="S17" s="4">
        <v>232</v>
      </c>
      <c r="T17" s="4">
        <v>228</v>
      </c>
      <c r="U17" s="4">
        <v>229</v>
      </c>
      <c r="V17" s="44">
        <f t="shared" si="0"/>
        <v>0</v>
      </c>
      <c r="W17" s="44">
        <f t="shared" si="1"/>
        <v>0</v>
      </c>
      <c r="X17" s="44">
        <f t="shared" si="2"/>
        <v>5.333333333333333</v>
      </c>
      <c r="Y17" s="168">
        <f t="shared" si="3"/>
        <v>5.166666666666667</v>
      </c>
      <c r="Z17" s="249">
        <f>SUM(V17:V19)</f>
        <v>54.166666666666671</v>
      </c>
      <c r="AA17" s="201">
        <f>SUM(W17:W19)</f>
        <v>2.1666666666666665</v>
      </c>
      <c r="AB17" s="201">
        <f>SUM(X17:X19)</f>
        <v>13.166666666666666</v>
      </c>
      <c r="AC17" s="201">
        <f>SUM(Y17:Y19)</f>
        <v>12.666666666666668</v>
      </c>
      <c r="AD17" s="201">
        <f t="shared" ref="AD17:AG23" si="5">Z17*0.38*0.9*SQRT(3)</f>
        <v>32.086241210213451</v>
      </c>
      <c r="AE17" s="201">
        <f t="shared" si="5"/>
        <v>1.283449648408538</v>
      </c>
      <c r="AF17" s="201">
        <f t="shared" si="5"/>
        <v>7.7994247864826542</v>
      </c>
      <c r="AG17" s="201">
        <f t="shared" si="5"/>
        <v>7.5032440983883761</v>
      </c>
      <c r="AH17" s="201">
        <f>MAX(Z17:AC19)</f>
        <v>54.166666666666671</v>
      </c>
      <c r="AI17" s="185">
        <f t="shared" ref="AI17" si="6">AH17*0.38*0.9*SQRT(3)</f>
        <v>32.086241210213451</v>
      </c>
      <c r="AJ17" s="185">
        <f>D17-AI17</f>
        <v>192.91375878978656</v>
      </c>
    </row>
    <row r="18" spans="1:36" ht="18.75" x14ac:dyDescent="0.25">
      <c r="A18" s="318"/>
      <c r="B18" s="375"/>
      <c r="C18" s="373"/>
      <c r="D18" s="373"/>
      <c r="E18" s="7" t="s">
        <v>513</v>
      </c>
      <c r="F18" s="7">
        <v>52</v>
      </c>
      <c r="G18" s="7">
        <v>55</v>
      </c>
      <c r="H18" s="7">
        <v>50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4.5</v>
      </c>
      <c r="O18" s="7">
        <v>0</v>
      </c>
      <c r="P18" s="7">
        <v>0</v>
      </c>
      <c r="Q18" s="7">
        <v>4.5</v>
      </c>
      <c r="R18" s="73">
        <v>232</v>
      </c>
      <c r="S18" s="73">
        <v>232</v>
      </c>
      <c r="T18" s="73">
        <v>228</v>
      </c>
      <c r="U18" s="73">
        <v>229</v>
      </c>
      <c r="V18" s="46">
        <f t="shared" si="0"/>
        <v>52.333333333333336</v>
      </c>
      <c r="W18" s="46">
        <f t="shared" si="1"/>
        <v>0</v>
      </c>
      <c r="X18" s="46">
        <f t="shared" si="2"/>
        <v>4.5</v>
      </c>
      <c r="Y18" s="169">
        <f t="shared" si="3"/>
        <v>4.5</v>
      </c>
      <c r="Z18" s="250"/>
      <c r="AA18" s="202"/>
      <c r="AB18" s="202"/>
      <c r="AC18" s="202"/>
      <c r="AD18" s="202"/>
      <c r="AE18" s="202"/>
      <c r="AF18" s="202"/>
      <c r="AG18" s="202"/>
      <c r="AH18" s="202"/>
      <c r="AI18" s="186"/>
      <c r="AJ18" s="186"/>
    </row>
    <row r="19" spans="1:36" ht="32.25" thickBot="1" x14ac:dyDescent="0.3">
      <c r="A19" s="319"/>
      <c r="B19" s="376"/>
      <c r="C19" s="356"/>
      <c r="D19" s="356"/>
      <c r="E19" s="48" t="s">
        <v>514</v>
      </c>
      <c r="F19" s="48">
        <v>1.5</v>
      </c>
      <c r="G19" s="48">
        <v>3.6</v>
      </c>
      <c r="H19" s="48">
        <v>0.4</v>
      </c>
      <c r="I19" s="48">
        <v>2.5</v>
      </c>
      <c r="J19" s="48">
        <v>0</v>
      </c>
      <c r="K19" s="48">
        <v>0.2</v>
      </c>
      <c r="L19" s="48">
        <v>2</v>
      </c>
      <c r="M19" s="48">
        <v>2</v>
      </c>
      <c r="N19" s="48">
        <v>6</v>
      </c>
      <c r="O19" s="48">
        <v>2</v>
      </c>
      <c r="P19" s="48">
        <v>0</v>
      </c>
      <c r="Q19" s="48">
        <v>4</v>
      </c>
      <c r="R19" s="48">
        <v>232</v>
      </c>
      <c r="S19" s="48">
        <v>232</v>
      </c>
      <c r="T19" s="48">
        <v>228</v>
      </c>
      <c r="U19" s="48">
        <v>229</v>
      </c>
      <c r="V19" s="50">
        <f t="shared" ref="V19" si="7">IF(AND(F19=0,G19=0,H19=0),0,IF(AND(F19=0,G19=0),H19,IF(AND(F19=0,H19=0),G19,IF(AND(G19=0,H19=0),F19,IF(F19=0,(G19+H19)/2,IF(G19=0,(F19+H19)/2,IF(H19=0,(F19+G19)/2,(F19+G19+H19)/3)))))))</f>
        <v>1.8333333333333333</v>
      </c>
      <c r="W19" s="50">
        <f t="shared" ref="W19" si="8">IF(AND(G19=0,H19=0,I19=0),0,IF(AND(G19=0,H19=0),I19,IF(AND(G19=0,I19=0),H19,IF(AND(H19=0,I19=0),G19,IF(G19=0,(H19+I19)/2,IF(H19=0,(G19+I19)/2,IF(I19=0,(G19+H19)/2,(G19+H19+I19)/3)))))))</f>
        <v>2.1666666666666665</v>
      </c>
      <c r="X19" s="50">
        <f t="shared" si="2"/>
        <v>3.3333333333333335</v>
      </c>
      <c r="Y19" s="170">
        <f t="shared" si="3"/>
        <v>3</v>
      </c>
      <c r="Z19" s="251"/>
      <c r="AA19" s="203"/>
      <c r="AB19" s="203"/>
      <c r="AC19" s="203"/>
      <c r="AD19" s="203"/>
      <c r="AE19" s="203"/>
      <c r="AF19" s="203"/>
      <c r="AG19" s="203"/>
      <c r="AH19" s="203"/>
      <c r="AI19" s="187"/>
      <c r="AJ19" s="187"/>
    </row>
    <row r="20" spans="1:36" ht="18.75" x14ac:dyDescent="0.25">
      <c r="A20" s="381">
        <v>3</v>
      </c>
      <c r="B20" s="382" t="s">
        <v>20</v>
      </c>
      <c r="C20" s="359" t="s">
        <v>18</v>
      </c>
      <c r="D20" s="359">
        <f>160*0.9</f>
        <v>144</v>
      </c>
      <c r="E20" s="4" t="s">
        <v>515</v>
      </c>
      <c r="F20" s="4">
        <v>0</v>
      </c>
      <c r="G20" s="4">
        <v>0</v>
      </c>
      <c r="H20" s="4" t="s">
        <v>531</v>
      </c>
      <c r="I20" s="4">
        <v>0</v>
      </c>
      <c r="J20" s="4">
        <v>0</v>
      </c>
      <c r="K20" s="4">
        <v>0.1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228</v>
      </c>
      <c r="S20" s="4">
        <v>228</v>
      </c>
      <c r="T20" s="4">
        <v>228</v>
      </c>
      <c r="U20" s="4">
        <v>230</v>
      </c>
      <c r="V20" s="44" t="str">
        <f t="shared" si="0"/>
        <v>0,,3</v>
      </c>
      <c r="W20" s="44">
        <f t="shared" si="1"/>
        <v>0.1</v>
      </c>
      <c r="X20" s="44">
        <f t="shared" si="2"/>
        <v>0</v>
      </c>
      <c r="Y20" s="168">
        <f t="shared" si="3"/>
        <v>0</v>
      </c>
      <c r="Z20" s="249">
        <f>SUM(V20:V22)</f>
        <v>7.0333333333333341</v>
      </c>
      <c r="AA20" s="201">
        <f>SUM(W20:W22)</f>
        <v>3.8999999999999995</v>
      </c>
      <c r="AB20" s="201">
        <f>SUM(X20:X22)</f>
        <v>24</v>
      </c>
      <c r="AC20" s="201">
        <f>SUM(Y20:Y22)</f>
        <v>25.666666666666668</v>
      </c>
      <c r="AD20" s="201">
        <f t="shared" ref="AD20" si="9">Z20*0.38*0.9*SQRT(3)</f>
        <v>4.166275012526178</v>
      </c>
      <c r="AE20" s="201">
        <f t="shared" si="5"/>
        <v>2.3102093671353683</v>
      </c>
      <c r="AF20" s="201">
        <f t="shared" si="5"/>
        <v>14.216673028525348</v>
      </c>
      <c r="AG20" s="201">
        <f t="shared" si="5"/>
        <v>15.203941988839604</v>
      </c>
      <c r="AH20" s="201">
        <f>MAX(Z20:AC22)</f>
        <v>25.666666666666668</v>
      </c>
      <c r="AI20" s="185">
        <f t="shared" ref="AI20" si="10">AH20*0.38*0.9*SQRT(3)</f>
        <v>15.203941988839604</v>
      </c>
      <c r="AJ20" s="185">
        <f>D20-AI20</f>
        <v>128.7960580111604</v>
      </c>
    </row>
    <row r="21" spans="1:36" ht="18.75" x14ac:dyDescent="0.25">
      <c r="A21" s="333"/>
      <c r="B21" s="371"/>
      <c r="C21" s="369"/>
      <c r="D21" s="369"/>
      <c r="E21" s="7" t="s">
        <v>516</v>
      </c>
      <c r="F21" s="7">
        <v>16.8</v>
      </c>
      <c r="G21" s="7">
        <v>0.8</v>
      </c>
      <c r="H21" s="7">
        <v>3.5</v>
      </c>
      <c r="I21" s="7">
        <v>2.7</v>
      </c>
      <c r="J21" s="7">
        <v>8</v>
      </c>
      <c r="K21" s="7">
        <v>0.7</v>
      </c>
      <c r="L21" s="7">
        <v>30</v>
      </c>
      <c r="M21" s="7">
        <v>15</v>
      </c>
      <c r="N21" s="7">
        <v>27</v>
      </c>
      <c r="O21" s="7">
        <v>32</v>
      </c>
      <c r="P21" s="7">
        <v>14.5</v>
      </c>
      <c r="Q21" s="7">
        <v>30.5</v>
      </c>
      <c r="R21" s="73">
        <v>228</v>
      </c>
      <c r="S21" s="73">
        <v>228</v>
      </c>
      <c r="T21" s="73">
        <v>228</v>
      </c>
      <c r="U21" s="73">
        <v>230</v>
      </c>
      <c r="V21" s="46">
        <f t="shared" si="0"/>
        <v>7.0333333333333341</v>
      </c>
      <c r="W21" s="46">
        <f t="shared" si="1"/>
        <v>3.7999999999999994</v>
      </c>
      <c r="X21" s="46">
        <f t="shared" si="2"/>
        <v>24</v>
      </c>
      <c r="Y21" s="169">
        <f t="shared" si="3"/>
        <v>25.666666666666668</v>
      </c>
      <c r="Z21" s="250"/>
      <c r="AA21" s="202"/>
      <c r="AB21" s="202"/>
      <c r="AC21" s="202"/>
      <c r="AD21" s="202"/>
      <c r="AE21" s="202"/>
      <c r="AF21" s="202"/>
      <c r="AG21" s="202"/>
      <c r="AH21" s="202"/>
      <c r="AI21" s="186"/>
      <c r="AJ21" s="186"/>
    </row>
    <row r="22" spans="1:36" ht="19.5" thickBot="1" x14ac:dyDescent="0.3">
      <c r="A22" s="334"/>
      <c r="B22" s="372"/>
      <c r="C22" s="360"/>
      <c r="D22" s="36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0">
        <f t="shared" si="0"/>
        <v>0</v>
      </c>
      <c r="W22" s="50">
        <f t="shared" si="1"/>
        <v>0</v>
      </c>
      <c r="X22" s="50">
        <f t="shared" si="2"/>
        <v>0</v>
      </c>
      <c r="Y22" s="170">
        <f t="shared" si="3"/>
        <v>0</v>
      </c>
      <c r="Z22" s="251"/>
      <c r="AA22" s="203"/>
      <c r="AB22" s="203"/>
      <c r="AC22" s="203"/>
      <c r="AD22" s="203"/>
      <c r="AE22" s="203"/>
      <c r="AF22" s="203"/>
      <c r="AG22" s="203"/>
      <c r="AH22" s="203"/>
      <c r="AI22" s="187"/>
      <c r="AJ22" s="187"/>
    </row>
    <row r="23" spans="1:36" ht="18.75" x14ac:dyDescent="0.25">
      <c r="A23" s="381">
        <v>4</v>
      </c>
      <c r="B23" s="382" t="s">
        <v>28</v>
      </c>
      <c r="C23" s="359" t="s">
        <v>18</v>
      </c>
      <c r="D23" s="359">
        <f>160*0.9</f>
        <v>144</v>
      </c>
      <c r="E23" s="4" t="s">
        <v>517</v>
      </c>
      <c r="F23" s="4">
        <v>19</v>
      </c>
      <c r="G23" s="4">
        <v>51</v>
      </c>
      <c r="H23" s="4">
        <v>28</v>
      </c>
      <c r="I23" s="4">
        <v>7</v>
      </c>
      <c r="J23" s="4">
        <v>13</v>
      </c>
      <c r="K23" s="4">
        <v>12.7</v>
      </c>
      <c r="L23" s="4">
        <v>48</v>
      </c>
      <c r="M23" s="4">
        <v>27</v>
      </c>
      <c r="N23" s="4">
        <v>8</v>
      </c>
      <c r="O23" s="4">
        <v>15</v>
      </c>
      <c r="P23" s="4">
        <v>14</v>
      </c>
      <c r="Q23" s="4">
        <v>31</v>
      </c>
      <c r="R23" s="4">
        <v>227</v>
      </c>
      <c r="S23" s="4">
        <v>229</v>
      </c>
      <c r="T23" s="4">
        <v>227</v>
      </c>
      <c r="U23" s="4">
        <v>216</v>
      </c>
      <c r="V23" s="44">
        <f t="shared" si="0"/>
        <v>32.666666666666664</v>
      </c>
      <c r="W23" s="44">
        <f t="shared" si="1"/>
        <v>10.9</v>
      </c>
      <c r="X23" s="44">
        <f t="shared" si="2"/>
        <v>27.666666666666668</v>
      </c>
      <c r="Y23" s="168">
        <f t="shared" si="3"/>
        <v>20</v>
      </c>
      <c r="Z23" s="249">
        <f>SUM(V23:V26)</f>
        <v>63.5</v>
      </c>
      <c r="AA23" s="201">
        <f>SUM(W23:W26)</f>
        <v>46.56666666666667</v>
      </c>
      <c r="AB23" s="201">
        <f>SUM(X23:X26)</f>
        <v>64.833333333333343</v>
      </c>
      <c r="AC23" s="201">
        <f>SUM(Y23:Y26)</f>
        <v>62.666666666666671</v>
      </c>
      <c r="AD23" s="201">
        <f t="shared" ref="AD23" si="11">Z23*0.38*0.9*SQRT(3)</f>
        <v>37.614947387973302</v>
      </c>
      <c r="AE23" s="201">
        <f t="shared" si="5"/>
        <v>27.584294751180426</v>
      </c>
      <c r="AF23" s="201">
        <f t="shared" si="5"/>
        <v>38.404762556224725</v>
      </c>
      <c r="AG23" s="201">
        <f t="shared" si="5"/>
        <v>37.121312907816183</v>
      </c>
      <c r="AH23" s="201">
        <f>MAX(Z23:AC26)</f>
        <v>64.833333333333343</v>
      </c>
      <c r="AI23" s="185">
        <f t="shared" ref="AI23" si="12">AH23*0.38*0.9*SQRT(3)</f>
        <v>38.404762556224725</v>
      </c>
      <c r="AJ23" s="185">
        <f>D23-AI23</f>
        <v>105.59523744377528</v>
      </c>
    </row>
    <row r="24" spans="1:36" ht="18.75" x14ac:dyDescent="0.25">
      <c r="A24" s="333"/>
      <c r="B24" s="371"/>
      <c r="C24" s="369"/>
      <c r="D24" s="369"/>
      <c r="E24" s="7" t="s">
        <v>518</v>
      </c>
      <c r="F24" s="7">
        <v>15.5</v>
      </c>
      <c r="G24" s="7">
        <v>18</v>
      </c>
      <c r="H24" s="7">
        <v>19</v>
      </c>
      <c r="I24" s="7">
        <v>21</v>
      </c>
      <c r="J24" s="7">
        <v>13.5</v>
      </c>
      <c r="K24" s="7">
        <v>32</v>
      </c>
      <c r="L24" s="7">
        <v>13</v>
      </c>
      <c r="M24" s="7">
        <v>45</v>
      </c>
      <c r="N24" s="7">
        <v>17</v>
      </c>
      <c r="O24" s="7">
        <v>21</v>
      </c>
      <c r="P24" s="7">
        <v>19.5</v>
      </c>
      <c r="Q24" s="7">
        <v>22.5</v>
      </c>
      <c r="R24" s="73">
        <v>227</v>
      </c>
      <c r="S24" s="73">
        <v>229</v>
      </c>
      <c r="T24" s="73">
        <v>227</v>
      </c>
      <c r="U24" s="73">
        <v>216</v>
      </c>
      <c r="V24" s="46">
        <f t="shared" si="0"/>
        <v>17.5</v>
      </c>
      <c r="W24" s="46">
        <f t="shared" si="1"/>
        <v>22.166666666666668</v>
      </c>
      <c r="X24" s="46">
        <f t="shared" si="2"/>
        <v>25</v>
      </c>
      <c r="Y24" s="169">
        <f t="shared" si="3"/>
        <v>21</v>
      </c>
      <c r="Z24" s="250"/>
      <c r="AA24" s="202"/>
      <c r="AB24" s="202"/>
      <c r="AC24" s="202"/>
      <c r="AD24" s="202"/>
      <c r="AE24" s="202"/>
      <c r="AF24" s="202"/>
      <c r="AG24" s="202"/>
      <c r="AH24" s="202"/>
      <c r="AI24" s="186"/>
      <c r="AJ24" s="186"/>
    </row>
    <row r="25" spans="1:36" ht="18.75" x14ac:dyDescent="0.25">
      <c r="A25" s="333"/>
      <c r="B25" s="371"/>
      <c r="C25" s="369"/>
      <c r="D25" s="369"/>
      <c r="E25" s="41" t="s">
        <v>519</v>
      </c>
      <c r="F25" s="41">
        <v>14</v>
      </c>
      <c r="G25" s="41">
        <v>15</v>
      </c>
      <c r="H25" s="41">
        <v>11</v>
      </c>
      <c r="I25" s="41">
        <v>10.5</v>
      </c>
      <c r="J25" s="41">
        <v>19</v>
      </c>
      <c r="K25" s="41">
        <v>11</v>
      </c>
      <c r="L25" s="41">
        <v>4.5</v>
      </c>
      <c r="M25" s="41">
        <v>23</v>
      </c>
      <c r="N25" s="41">
        <v>9</v>
      </c>
      <c r="O25" s="41">
        <v>21</v>
      </c>
      <c r="P25" s="41">
        <v>11.5</v>
      </c>
      <c r="Q25" s="41">
        <v>32.5</v>
      </c>
      <c r="R25" s="41">
        <v>227</v>
      </c>
      <c r="S25" s="41">
        <v>229</v>
      </c>
      <c r="T25" s="41">
        <v>227</v>
      </c>
      <c r="U25" s="41">
        <v>216</v>
      </c>
      <c r="V25" s="46">
        <f t="shared" si="0"/>
        <v>13.333333333333334</v>
      </c>
      <c r="W25" s="46">
        <f t="shared" si="1"/>
        <v>13.5</v>
      </c>
      <c r="X25" s="46">
        <f t="shared" si="2"/>
        <v>12.166666666666666</v>
      </c>
      <c r="Y25" s="169">
        <f t="shared" si="3"/>
        <v>21.666666666666668</v>
      </c>
      <c r="Z25" s="250"/>
      <c r="AA25" s="202"/>
      <c r="AB25" s="202"/>
      <c r="AC25" s="202"/>
      <c r="AD25" s="202"/>
      <c r="AE25" s="202"/>
      <c r="AF25" s="202"/>
      <c r="AG25" s="202"/>
      <c r="AH25" s="202"/>
      <c r="AI25" s="186"/>
      <c r="AJ25" s="186"/>
    </row>
    <row r="26" spans="1:36" ht="19.5" thickBot="1" x14ac:dyDescent="0.3">
      <c r="A26" s="334"/>
      <c r="B26" s="372"/>
      <c r="C26" s="360"/>
      <c r="D26" s="36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70"/>
      <c r="S26" s="70"/>
      <c r="T26" s="70"/>
      <c r="U26" s="70"/>
      <c r="V26" s="50">
        <f t="shared" si="0"/>
        <v>0</v>
      </c>
      <c r="W26" s="50">
        <f t="shared" si="1"/>
        <v>0</v>
      </c>
      <c r="X26" s="50">
        <f t="shared" si="2"/>
        <v>0</v>
      </c>
      <c r="Y26" s="170">
        <f t="shared" si="3"/>
        <v>0</v>
      </c>
      <c r="Z26" s="251"/>
      <c r="AA26" s="203"/>
      <c r="AB26" s="203"/>
      <c r="AC26" s="203"/>
      <c r="AD26" s="203"/>
      <c r="AE26" s="203"/>
      <c r="AF26" s="203"/>
      <c r="AG26" s="203"/>
      <c r="AH26" s="203"/>
      <c r="AI26" s="187"/>
      <c r="AJ26" s="187"/>
    </row>
    <row r="27" spans="1:36" ht="18.75" x14ac:dyDescent="0.25">
      <c r="A27" s="381">
        <v>5</v>
      </c>
      <c r="B27" s="382" t="s">
        <v>36</v>
      </c>
      <c r="C27" s="359" t="s">
        <v>18</v>
      </c>
      <c r="D27" s="359">
        <f>160*0.9</f>
        <v>144</v>
      </c>
      <c r="E27" s="4" t="s">
        <v>520</v>
      </c>
      <c r="F27" s="4">
        <v>17</v>
      </c>
      <c r="G27" s="4">
        <v>24</v>
      </c>
      <c r="H27" s="4">
        <v>35.6</v>
      </c>
      <c r="I27" s="4">
        <v>18.899999999999999</v>
      </c>
      <c r="J27" s="4">
        <v>10</v>
      </c>
      <c r="K27" s="4">
        <v>23.7</v>
      </c>
      <c r="L27" s="4">
        <v>133</v>
      </c>
      <c r="M27" s="4">
        <v>130</v>
      </c>
      <c r="N27" s="4">
        <v>97</v>
      </c>
      <c r="O27" s="4">
        <v>37.6</v>
      </c>
      <c r="P27" s="4">
        <v>21.5</v>
      </c>
      <c r="Q27" s="4">
        <v>31.5</v>
      </c>
      <c r="R27" s="4">
        <v>225</v>
      </c>
      <c r="S27" s="4">
        <v>226</v>
      </c>
      <c r="T27" s="4">
        <v>225</v>
      </c>
      <c r="U27" s="4">
        <v>226</v>
      </c>
      <c r="V27" s="44">
        <f t="shared" si="0"/>
        <v>25.533333333333331</v>
      </c>
      <c r="W27" s="44">
        <f t="shared" si="1"/>
        <v>17.533333333333331</v>
      </c>
      <c r="X27" s="44">
        <f t="shared" si="2"/>
        <v>120</v>
      </c>
      <c r="Y27" s="168">
        <f t="shared" si="3"/>
        <v>30.2</v>
      </c>
      <c r="Z27" s="249">
        <f>SUM(V27:V30)</f>
        <v>39.633333333333333</v>
      </c>
      <c r="AA27" s="201">
        <f>SUM(W27:W30)</f>
        <v>43.2</v>
      </c>
      <c r="AB27" s="201">
        <f>SUM(X27:X30)</f>
        <v>169.16666666666669</v>
      </c>
      <c r="AC27" s="201">
        <f>SUM(Y27:Y30)</f>
        <v>79.833333333333329</v>
      </c>
      <c r="AD27" s="201">
        <f t="shared" ref="AD27:AG27" si="13">Z27*0.38*0.9*SQRT(3)</f>
        <v>23.477255876273105</v>
      </c>
      <c r="AE27" s="201">
        <f t="shared" si="13"/>
        <v>25.590011451345617</v>
      </c>
      <c r="AF27" s="201">
        <f t="shared" si="13"/>
        <v>100.2077994718974</v>
      </c>
      <c r="AG27" s="201">
        <f t="shared" si="13"/>
        <v>47.290183199053054</v>
      </c>
      <c r="AH27" s="201">
        <f>MAX(Z27:AC30)</f>
        <v>169.16666666666669</v>
      </c>
      <c r="AI27" s="185">
        <f t="shared" ref="AI27" si="14">AH27*0.38*0.9*SQRT(3)</f>
        <v>100.2077994718974</v>
      </c>
      <c r="AJ27" s="185">
        <f>D27-AI27</f>
        <v>43.792200528102597</v>
      </c>
    </row>
    <row r="28" spans="1:36" ht="18.75" x14ac:dyDescent="0.25">
      <c r="A28" s="333"/>
      <c r="B28" s="371"/>
      <c r="C28" s="369"/>
      <c r="D28" s="369"/>
      <c r="E28" s="7" t="s">
        <v>521</v>
      </c>
      <c r="F28" s="7">
        <v>8.5</v>
      </c>
      <c r="G28" s="7">
        <v>15</v>
      </c>
      <c r="H28" s="7">
        <v>5.7</v>
      </c>
      <c r="I28" s="7">
        <v>9.8000000000000007</v>
      </c>
      <c r="J28" s="7">
        <v>15</v>
      </c>
      <c r="K28" s="7">
        <v>6.2</v>
      </c>
      <c r="L28" s="7">
        <v>15</v>
      </c>
      <c r="M28" s="7">
        <v>48</v>
      </c>
      <c r="N28" s="7">
        <v>8.5</v>
      </c>
      <c r="O28" s="7">
        <v>21.4</v>
      </c>
      <c r="P28" s="7">
        <v>42</v>
      </c>
      <c r="Q28" s="7">
        <v>15.5</v>
      </c>
      <c r="R28" s="73">
        <v>225</v>
      </c>
      <c r="S28" s="73">
        <v>226</v>
      </c>
      <c r="T28" s="73">
        <v>225</v>
      </c>
      <c r="U28" s="73">
        <v>226</v>
      </c>
      <c r="V28" s="46">
        <f t="shared" si="0"/>
        <v>9.7333333333333325</v>
      </c>
      <c r="W28" s="46">
        <f t="shared" si="1"/>
        <v>10.333333333333334</v>
      </c>
      <c r="X28" s="46">
        <f t="shared" si="2"/>
        <v>23.833333333333332</v>
      </c>
      <c r="Y28" s="169">
        <f t="shared" si="3"/>
        <v>26.3</v>
      </c>
      <c r="Z28" s="250"/>
      <c r="AA28" s="202"/>
      <c r="AB28" s="202"/>
      <c r="AC28" s="202"/>
      <c r="AD28" s="202"/>
      <c r="AE28" s="202"/>
      <c r="AF28" s="202"/>
      <c r="AG28" s="202"/>
      <c r="AH28" s="202"/>
      <c r="AI28" s="186"/>
      <c r="AJ28" s="186"/>
    </row>
    <row r="29" spans="1:36" ht="18.75" x14ac:dyDescent="0.25">
      <c r="A29" s="333"/>
      <c r="B29" s="371"/>
      <c r="C29" s="369"/>
      <c r="D29" s="369"/>
      <c r="E29" s="41" t="s">
        <v>522</v>
      </c>
      <c r="F29" s="41">
        <v>2.5</v>
      </c>
      <c r="G29" s="41">
        <v>0.1</v>
      </c>
      <c r="H29" s="41">
        <v>10.5</v>
      </c>
      <c r="I29" s="41">
        <v>14.2</v>
      </c>
      <c r="J29" s="41">
        <v>10.5</v>
      </c>
      <c r="K29" s="41">
        <v>21.3</v>
      </c>
      <c r="L29" s="41">
        <v>8</v>
      </c>
      <c r="M29" s="41">
        <v>6.5</v>
      </c>
      <c r="N29" s="41">
        <v>42</v>
      </c>
      <c r="O29" s="41">
        <v>4</v>
      </c>
      <c r="P29" s="41">
        <v>2</v>
      </c>
      <c r="Q29" s="41">
        <v>39</v>
      </c>
      <c r="R29" s="72">
        <v>225</v>
      </c>
      <c r="S29" s="72">
        <v>226</v>
      </c>
      <c r="T29" s="72">
        <v>225</v>
      </c>
      <c r="U29" s="72">
        <v>226</v>
      </c>
      <c r="V29" s="46">
        <f t="shared" si="0"/>
        <v>4.3666666666666663</v>
      </c>
      <c r="W29" s="46">
        <f t="shared" si="1"/>
        <v>15.333333333333334</v>
      </c>
      <c r="X29" s="46">
        <f t="shared" si="2"/>
        <v>18.833333333333332</v>
      </c>
      <c r="Y29" s="169">
        <f t="shared" si="3"/>
        <v>15</v>
      </c>
      <c r="Z29" s="250"/>
      <c r="AA29" s="202"/>
      <c r="AB29" s="202"/>
      <c r="AC29" s="202"/>
      <c r="AD29" s="202"/>
      <c r="AE29" s="202"/>
      <c r="AF29" s="202"/>
      <c r="AG29" s="202"/>
      <c r="AH29" s="202"/>
      <c r="AI29" s="186"/>
      <c r="AJ29" s="186"/>
    </row>
    <row r="30" spans="1:36" ht="19.5" thickBot="1" x14ac:dyDescent="0.3">
      <c r="A30" s="334"/>
      <c r="B30" s="372"/>
      <c r="C30" s="360"/>
      <c r="D30" s="360"/>
      <c r="E30" s="38" t="s">
        <v>523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9.5</v>
      </c>
      <c r="M30" s="38">
        <v>2</v>
      </c>
      <c r="N30" s="38">
        <v>8</v>
      </c>
      <c r="O30" s="38">
        <v>9</v>
      </c>
      <c r="P30" s="38">
        <v>8</v>
      </c>
      <c r="Q30" s="38">
        <v>8</v>
      </c>
      <c r="R30" s="70">
        <v>225</v>
      </c>
      <c r="S30" s="70">
        <v>226</v>
      </c>
      <c r="T30" s="70">
        <v>225</v>
      </c>
      <c r="U30" s="70">
        <v>226</v>
      </c>
      <c r="V30" s="50">
        <f t="shared" si="0"/>
        <v>0</v>
      </c>
      <c r="W30" s="50">
        <f t="shared" si="1"/>
        <v>0</v>
      </c>
      <c r="X30" s="50">
        <f t="shared" si="2"/>
        <v>6.5</v>
      </c>
      <c r="Y30" s="170">
        <f t="shared" si="3"/>
        <v>8.3333333333333339</v>
      </c>
      <c r="Z30" s="251"/>
      <c r="AA30" s="203"/>
      <c r="AB30" s="203"/>
      <c r="AC30" s="203"/>
      <c r="AD30" s="203"/>
      <c r="AE30" s="203"/>
      <c r="AF30" s="203"/>
      <c r="AG30" s="203"/>
      <c r="AH30" s="203"/>
      <c r="AI30" s="187"/>
      <c r="AJ30" s="187"/>
    </row>
    <row r="31" spans="1:36" ht="18.75" x14ac:dyDescent="0.25">
      <c r="A31" s="381">
        <v>6</v>
      </c>
      <c r="B31" s="382" t="s">
        <v>42</v>
      </c>
      <c r="C31" s="359" t="s">
        <v>18</v>
      </c>
      <c r="D31" s="359">
        <f>160*0.9</f>
        <v>144</v>
      </c>
      <c r="E31" s="4" t="s">
        <v>524</v>
      </c>
      <c r="F31" s="4">
        <v>32.4</v>
      </c>
      <c r="G31" s="4">
        <v>105</v>
      </c>
      <c r="H31" s="4">
        <v>17.399999999999999</v>
      </c>
      <c r="I31" s="4">
        <v>15.6</v>
      </c>
      <c r="J31" s="4">
        <v>14.1</v>
      </c>
      <c r="K31" s="4">
        <v>24.2</v>
      </c>
      <c r="L31" s="4">
        <v>24</v>
      </c>
      <c r="M31" s="4">
        <v>8</v>
      </c>
      <c r="N31" s="4">
        <v>5.5</v>
      </c>
      <c r="O31" s="4">
        <v>20</v>
      </c>
      <c r="P31" s="4">
        <v>22</v>
      </c>
      <c r="Q31" s="4">
        <v>32</v>
      </c>
      <c r="R31" s="4">
        <v>228</v>
      </c>
      <c r="S31" s="4">
        <v>230</v>
      </c>
      <c r="T31" s="4">
        <v>230</v>
      </c>
      <c r="U31" s="4">
        <v>231</v>
      </c>
      <c r="V31" s="44">
        <f t="shared" ref="V31:V34" si="15">IF(AND(F31=0,G31=0,H31=0),0,IF(AND(F31=0,G31=0),H31,IF(AND(F31=0,H31=0),G31,IF(AND(G31=0,H31=0),F31,IF(F31=0,(G31+H31)/2,IF(G31=0,(F31+H31)/2,IF(H31=0,(F31+G31)/2,(F31+G31+H31)/3)))))))</f>
        <v>51.6</v>
      </c>
      <c r="W31" s="44">
        <f t="shared" ref="W31:W34" si="16">IF(AND(I31=0,J31=0,K31=0),0,IF(AND(I31=0,J31=0),K31,IF(AND(I31=0,K31=0),J31,IF(AND(J31=0,K31=0),I31,IF(I31=0,(J31+K31)/2,IF(J31=0,(I31+K31)/2,IF(K31=0,(I31+J31)/2,(I31+J31+K31)/3)))))))</f>
        <v>17.966666666666665</v>
      </c>
      <c r="X31" s="44">
        <f t="shared" ref="X31:X34" si="17">IF(AND(L31=0,M31=0,N31=0),0,IF(AND(L31=0,M31=0),N31,IF(AND(L31=0,N31=0),M31,IF(AND(M31=0,N31=0),L31,IF(L31=0,(M31+N31)/2,IF(M31=0,(L31+N31)/2,IF(N31=0,(L31+M31)/2,(L31+M31+N31)/3)))))))</f>
        <v>12.5</v>
      </c>
      <c r="Y31" s="168">
        <f t="shared" ref="Y31:Y34" si="18">IF(AND(O31=0,P31=0,Q31=0),0,IF(AND(O31=0,P31=0),Q31,IF(AND(O31=0,Q31=0),P31,IF(AND(P31=0,Q31=0),O31,IF(O31=0,(P31+Q31)/2,IF(P31=0,(O31+Q31)/2,IF(Q31=0,(O31+P31)/2,(O31+P31+Q31)/3)))))))</f>
        <v>24.666666666666668</v>
      </c>
      <c r="Z31" s="249">
        <f>SUM(V31:V34)</f>
        <v>94.4</v>
      </c>
      <c r="AA31" s="201">
        <f>SUM(W31:W34)</f>
        <v>71.733333333333334</v>
      </c>
      <c r="AB31" s="201">
        <f>SUM(X31:X34)</f>
        <v>88.4</v>
      </c>
      <c r="AC31" s="201">
        <f>SUM(Y31:Y34)</f>
        <v>108.33333333333334</v>
      </c>
      <c r="AD31" s="201">
        <f t="shared" ref="AD31" si="19">Z31*0.38*0.9*SQRT(3)</f>
        <v>55.918913912199692</v>
      </c>
      <c r="AE31" s="201">
        <f t="shared" ref="AE31" si="20">AA31*0.38*0.9*SQRT(3)</f>
        <v>42.492056051925751</v>
      </c>
      <c r="AF31" s="201">
        <f t="shared" ref="AF31" si="21">AB31*0.38*0.9*SQRT(3)</f>
        <v>52.364745655068361</v>
      </c>
      <c r="AG31" s="201">
        <f t="shared" ref="AG31" si="22">AC31*0.38*0.9*SQRT(3)</f>
        <v>64.172482420426903</v>
      </c>
      <c r="AH31" s="201">
        <f>MAX(Z31:AC34)</f>
        <v>108.33333333333334</v>
      </c>
      <c r="AI31" s="185">
        <f t="shared" ref="AI31" si="23">AH31*0.38*0.9*SQRT(3)</f>
        <v>64.172482420426903</v>
      </c>
      <c r="AJ31" s="185">
        <f>D31-AI31</f>
        <v>79.827517579573097</v>
      </c>
    </row>
    <row r="32" spans="1:36" ht="18.75" x14ac:dyDescent="0.25">
      <c r="A32" s="333"/>
      <c r="B32" s="371"/>
      <c r="C32" s="369"/>
      <c r="D32" s="369"/>
      <c r="E32" s="7" t="s">
        <v>525</v>
      </c>
      <c r="F32" s="7">
        <v>13.2</v>
      </c>
      <c r="G32" s="7">
        <v>22.2</v>
      </c>
      <c r="H32" s="7">
        <v>14.4</v>
      </c>
      <c r="I32" s="7">
        <v>20.5</v>
      </c>
      <c r="J32" s="7">
        <v>23.6</v>
      </c>
      <c r="K32" s="7">
        <v>11.3</v>
      </c>
      <c r="L32" s="7">
        <v>22</v>
      </c>
      <c r="M32" s="7">
        <v>18</v>
      </c>
      <c r="N32" s="7">
        <v>9.1999999999999993</v>
      </c>
      <c r="O32" s="7">
        <v>48.5</v>
      </c>
      <c r="P32" s="7">
        <v>19</v>
      </c>
      <c r="Q32" s="7">
        <v>27.5</v>
      </c>
      <c r="R32" s="73">
        <v>228</v>
      </c>
      <c r="S32" s="73">
        <v>230</v>
      </c>
      <c r="T32" s="73">
        <v>230</v>
      </c>
      <c r="U32" s="73">
        <v>231</v>
      </c>
      <c r="V32" s="46">
        <f t="shared" si="15"/>
        <v>16.599999999999998</v>
      </c>
      <c r="W32" s="46">
        <f t="shared" si="16"/>
        <v>18.466666666666669</v>
      </c>
      <c r="X32" s="46">
        <f t="shared" si="17"/>
        <v>16.400000000000002</v>
      </c>
      <c r="Y32" s="169">
        <f t="shared" si="18"/>
        <v>31.666666666666668</v>
      </c>
      <c r="Z32" s="250"/>
      <c r="AA32" s="202"/>
      <c r="AB32" s="202"/>
      <c r="AC32" s="202"/>
      <c r="AD32" s="202"/>
      <c r="AE32" s="202"/>
      <c r="AF32" s="202"/>
      <c r="AG32" s="202"/>
      <c r="AH32" s="202"/>
      <c r="AI32" s="186"/>
      <c r="AJ32" s="186"/>
    </row>
    <row r="33" spans="1:36" ht="18.75" x14ac:dyDescent="0.25">
      <c r="A33" s="333"/>
      <c r="B33" s="371"/>
      <c r="C33" s="369"/>
      <c r="D33" s="369"/>
      <c r="E33" s="41" t="s">
        <v>526</v>
      </c>
      <c r="F33" s="41">
        <v>17.100000000000001</v>
      </c>
      <c r="G33" s="41">
        <v>11.9</v>
      </c>
      <c r="H33" s="41">
        <v>12.9</v>
      </c>
      <c r="I33" s="41">
        <v>17.3</v>
      </c>
      <c r="J33" s="41">
        <v>7.5</v>
      </c>
      <c r="K33" s="41">
        <v>8</v>
      </c>
      <c r="L33" s="41">
        <v>27.5</v>
      </c>
      <c r="M33" s="41">
        <v>16.5</v>
      </c>
      <c r="N33" s="41">
        <v>33.5</v>
      </c>
      <c r="O33" s="41">
        <v>38</v>
      </c>
      <c r="P33" s="41">
        <v>22.5</v>
      </c>
      <c r="Q33" s="41">
        <v>12.5</v>
      </c>
      <c r="R33" s="72">
        <v>228</v>
      </c>
      <c r="S33" s="72">
        <v>230</v>
      </c>
      <c r="T33" s="72">
        <v>230</v>
      </c>
      <c r="U33" s="72">
        <v>231</v>
      </c>
      <c r="V33" s="46">
        <f t="shared" si="15"/>
        <v>13.966666666666667</v>
      </c>
      <c r="W33" s="46">
        <f t="shared" si="16"/>
        <v>10.933333333333332</v>
      </c>
      <c r="X33" s="46">
        <f t="shared" si="17"/>
        <v>25.833333333333332</v>
      </c>
      <c r="Y33" s="169">
        <f t="shared" si="18"/>
        <v>24.333333333333332</v>
      </c>
      <c r="Z33" s="250"/>
      <c r="AA33" s="202"/>
      <c r="AB33" s="202"/>
      <c r="AC33" s="202"/>
      <c r="AD33" s="202"/>
      <c r="AE33" s="202"/>
      <c r="AF33" s="202"/>
      <c r="AG33" s="202"/>
      <c r="AH33" s="202"/>
      <c r="AI33" s="186"/>
      <c r="AJ33" s="186"/>
    </row>
    <row r="34" spans="1:36" ht="19.5" thickBot="1" x14ac:dyDescent="0.3">
      <c r="A34" s="334"/>
      <c r="B34" s="372"/>
      <c r="C34" s="360"/>
      <c r="D34" s="360"/>
      <c r="E34" s="38" t="s">
        <v>527</v>
      </c>
      <c r="F34" s="38">
        <v>11.1</v>
      </c>
      <c r="G34" s="38">
        <v>5</v>
      </c>
      <c r="H34" s="38">
        <v>20.6</v>
      </c>
      <c r="I34" s="38">
        <v>25.5</v>
      </c>
      <c r="J34" s="38">
        <v>28</v>
      </c>
      <c r="K34" s="38">
        <v>19.600000000000001</v>
      </c>
      <c r="L34" s="38">
        <v>36</v>
      </c>
      <c r="M34" s="38">
        <v>8</v>
      </c>
      <c r="N34" s="38">
        <v>57</v>
      </c>
      <c r="O34" s="38">
        <v>25.5</v>
      </c>
      <c r="P34" s="38">
        <v>20</v>
      </c>
      <c r="Q34" s="38">
        <v>37.5</v>
      </c>
      <c r="R34" s="70">
        <v>228</v>
      </c>
      <c r="S34" s="70">
        <v>230</v>
      </c>
      <c r="T34" s="70">
        <v>230</v>
      </c>
      <c r="U34" s="70">
        <v>231</v>
      </c>
      <c r="V34" s="50">
        <f t="shared" si="15"/>
        <v>12.233333333333334</v>
      </c>
      <c r="W34" s="50">
        <f t="shared" si="16"/>
        <v>24.366666666666664</v>
      </c>
      <c r="X34" s="50">
        <f t="shared" si="17"/>
        <v>33.666666666666664</v>
      </c>
      <c r="Y34" s="170">
        <f t="shared" si="18"/>
        <v>27.666666666666668</v>
      </c>
      <c r="Z34" s="251"/>
      <c r="AA34" s="203"/>
      <c r="AB34" s="203"/>
      <c r="AC34" s="203"/>
      <c r="AD34" s="203"/>
      <c r="AE34" s="203"/>
      <c r="AF34" s="203"/>
      <c r="AG34" s="203"/>
      <c r="AH34" s="203"/>
      <c r="AI34" s="187"/>
      <c r="AJ34" s="187"/>
    </row>
    <row r="35" spans="1:36" x14ac:dyDescent="0.2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103"/>
      <c r="AG35" s="103"/>
      <c r="AH35" s="88"/>
      <c r="AI35" s="89"/>
    </row>
    <row r="36" spans="1:36" ht="15.75" thickBot="1" x14ac:dyDescent="0.3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9"/>
    </row>
    <row r="37" spans="1:36" ht="18.75" x14ac:dyDescent="0.25">
      <c r="A37" s="381">
        <v>7</v>
      </c>
      <c r="B37" s="382" t="s">
        <v>42</v>
      </c>
      <c r="C37" s="359" t="s">
        <v>528</v>
      </c>
      <c r="D37" s="359"/>
      <c r="E37" s="4" t="s">
        <v>529</v>
      </c>
      <c r="F37" s="4"/>
      <c r="G37" s="4"/>
      <c r="H37" s="4"/>
      <c r="I37" s="4"/>
      <c r="J37" s="4"/>
      <c r="K37" s="4"/>
      <c r="L37" s="4">
        <v>8.9</v>
      </c>
      <c r="M37" s="4">
        <v>8.9</v>
      </c>
      <c r="N37" s="4">
        <v>8.9</v>
      </c>
      <c r="O37" s="4">
        <v>9.4</v>
      </c>
      <c r="P37" s="4">
        <v>9.4</v>
      </c>
      <c r="Q37" s="4">
        <v>9.4</v>
      </c>
      <c r="R37" s="4">
        <v>6.3</v>
      </c>
      <c r="S37" s="4">
        <v>6.3</v>
      </c>
      <c r="T37" s="4">
        <v>6.3</v>
      </c>
      <c r="U37" s="4">
        <v>6.3</v>
      </c>
      <c r="V37" s="44">
        <f t="shared" ref="V37:V39" si="24">IF(AND(F37=0,G37=0,H37=0),0,IF(AND(F37=0,G37=0),H37,IF(AND(F37=0,H37=0),G37,IF(AND(G37=0,H37=0),F37,IF(F37=0,(G37+H37)/2,IF(G37=0,(F37+H37)/2,IF(H37=0,(F37+G37)/2,(F37+G37+H37)/3)))))))</f>
        <v>0</v>
      </c>
      <c r="W37" s="44">
        <f t="shared" ref="W37:W39" si="25">IF(AND(I37=0,J37=0,K37=0),0,IF(AND(I37=0,J37=0),K37,IF(AND(I37=0,K37=0),J37,IF(AND(J37=0,K37=0),I37,IF(I37=0,(J37+K37)/2,IF(J37=0,(I37+K37)/2,IF(K37=0,(I37+J37)/2,(I37+J37+K37)/3)))))))</f>
        <v>0</v>
      </c>
      <c r="X37" s="44">
        <f t="shared" ref="X37:X39" si="26">IF(AND(L37=0,M37=0,N37=0),0,IF(AND(L37=0,M37=0),N37,IF(AND(L37=0,N37=0),M37,IF(AND(M37=0,N37=0),L37,IF(L37=0,(M37+N37)/2,IF(M37=0,(L37+N37)/2,IF(N37=0,(L37+M37)/2,(L37+M37+N37)/3)))))))</f>
        <v>8.9</v>
      </c>
      <c r="Y37" s="168">
        <f t="shared" ref="Y37:Y39" si="27">IF(AND(O37=0,P37=0,Q37=0),0,IF(AND(O37=0,P37=0),Q37,IF(AND(O37=0,Q37=0),P37,IF(AND(P37=0,Q37=0),O37,IF(O37=0,(P37+Q37)/2,IF(P37=0,(O37+Q37)/2,IF(Q37=0,(O37+P37)/2,(O37+P37+Q37)/3)))))))</f>
        <v>9.4</v>
      </c>
      <c r="Z37" s="249">
        <f>SUM(V37:V39)</f>
        <v>0</v>
      </c>
      <c r="AA37" s="201">
        <f>SUM(W37:W39)</f>
        <v>0</v>
      </c>
      <c r="AB37" s="201">
        <f>SUM(X37:X39)</f>
        <v>37.5</v>
      </c>
      <c r="AC37" s="201">
        <f>SUM(Y37:Y39)</f>
        <v>38</v>
      </c>
      <c r="AD37" s="201">
        <f>Z37*6.3*0.9*SQRT(3)</f>
        <v>0</v>
      </c>
      <c r="AE37" s="201">
        <f>AA37*6.3*0.9*SQRT(3)</f>
        <v>0</v>
      </c>
      <c r="AF37" s="201">
        <f>AB37*6.3*0.9*SQRT(3)</f>
        <v>368.27730295933253</v>
      </c>
      <c r="AG37" s="201">
        <f>AC37*6.3*0.9*SQRT(3)</f>
        <v>373.18766699879029</v>
      </c>
      <c r="AH37" s="201">
        <f>MAX(Z37:AC39)</f>
        <v>38</v>
      </c>
      <c r="AI37" s="185">
        <f>AH37*6.3*0.9*SQRT(3)</f>
        <v>373.18766699879029</v>
      </c>
      <c r="AJ37" s="185">
        <f>D37-AI37</f>
        <v>-373.18766699879029</v>
      </c>
    </row>
    <row r="38" spans="1:36" ht="18.75" x14ac:dyDescent="0.25">
      <c r="A38" s="333"/>
      <c r="B38" s="371"/>
      <c r="C38" s="369"/>
      <c r="D38" s="369"/>
      <c r="E38" s="7" t="s">
        <v>488</v>
      </c>
      <c r="F38" s="7"/>
      <c r="G38" s="7"/>
      <c r="H38" s="7"/>
      <c r="I38" s="7"/>
      <c r="J38" s="7"/>
      <c r="K38" s="7"/>
      <c r="L38" s="7">
        <v>14</v>
      </c>
      <c r="M38" s="7">
        <v>14</v>
      </c>
      <c r="N38" s="7">
        <v>14</v>
      </c>
      <c r="O38" s="7">
        <v>14</v>
      </c>
      <c r="P38" s="7">
        <v>14</v>
      </c>
      <c r="Q38" s="7">
        <v>14</v>
      </c>
      <c r="R38" s="73">
        <v>6.3</v>
      </c>
      <c r="S38" s="73">
        <v>6.3</v>
      </c>
      <c r="T38" s="73">
        <v>6.3</v>
      </c>
      <c r="U38" s="73">
        <v>6.3</v>
      </c>
      <c r="V38" s="46">
        <f t="shared" si="24"/>
        <v>0</v>
      </c>
      <c r="W38" s="46">
        <f t="shared" si="25"/>
        <v>0</v>
      </c>
      <c r="X38" s="46">
        <f t="shared" si="26"/>
        <v>14</v>
      </c>
      <c r="Y38" s="169">
        <f t="shared" si="27"/>
        <v>14</v>
      </c>
      <c r="Z38" s="250"/>
      <c r="AA38" s="202"/>
      <c r="AB38" s="202"/>
      <c r="AC38" s="202"/>
      <c r="AD38" s="202"/>
      <c r="AE38" s="202"/>
      <c r="AF38" s="202"/>
      <c r="AG38" s="202"/>
      <c r="AH38" s="202"/>
      <c r="AI38" s="186"/>
      <c r="AJ38" s="186"/>
    </row>
    <row r="39" spans="1:36" ht="19.5" thickBot="1" x14ac:dyDescent="0.3">
      <c r="A39" s="334"/>
      <c r="B39" s="372"/>
      <c r="C39" s="360"/>
      <c r="D39" s="360"/>
      <c r="E39" s="48" t="s">
        <v>530</v>
      </c>
      <c r="F39" s="48"/>
      <c r="G39" s="48"/>
      <c r="H39" s="48"/>
      <c r="I39" s="48"/>
      <c r="J39" s="48"/>
      <c r="K39" s="48"/>
      <c r="L39" s="48">
        <v>14.6</v>
      </c>
      <c r="M39" s="48">
        <v>14.6</v>
      </c>
      <c r="N39" s="48">
        <v>14.6</v>
      </c>
      <c r="O39" s="48">
        <v>14.6</v>
      </c>
      <c r="P39" s="48">
        <v>14.6</v>
      </c>
      <c r="Q39" s="48">
        <v>14.6</v>
      </c>
      <c r="R39" s="86">
        <v>6.3</v>
      </c>
      <c r="S39" s="86">
        <v>6.3</v>
      </c>
      <c r="T39" s="86">
        <v>6.3</v>
      </c>
      <c r="U39" s="86">
        <v>6.3</v>
      </c>
      <c r="V39" s="50">
        <f t="shared" si="24"/>
        <v>0</v>
      </c>
      <c r="W39" s="50">
        <f t="shared" si="25"/>
        <v>0</v>
      </c>
      <c r="X39" s="50">
        <f t="shared" si="26"/>
        <v>14.6</v>
      </c>
      <c r="Y39" s="170">
        <f t="shared" si="27"/>
        <v>14.6</v>
      </c>
      <c r="Z39" s="251"/>
      <c r="AA39" s="203"/>
      <c r="AB39" s="203"/>
      <c r="AC39" s="203"/>
      <c r="AD39" s="203"/>
      <c r="AE39" s="203"/>
      <c r="AF39" s="203"/>
      <c r="AG39" s="203"/>
      <c r="AH39" s="203"/>
      <c r="AI39" s="187"/>
      <c r="AJ39" s="187"/>
    </row>
  </sheetData>
  <sheetProtection password="CC55" sheet="1" objects="1" scenarios="1" formatCells="0" formatColumns="0" formatRows="0" insertRows="0"/>
  <mergeCells count="135"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R10:S10"/>
    <mergeCell ref="T10:U10"/>
    <mergeCell ref="V10:W10"/>
    <mergeCell ref="X10:Y10"/>
    <mergeCell ref="Z10:AA10"/>
    <mergeCell ref="AB10:AC10"/>
    <mergeCell ref="D8:D11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A17:A19"/>
    <mergeCell ref="B17:B19"/>
    <mergeCell ref="C17:C19"/>
    <mergeCell ref="Z17:Z19"/>
    <mergeCell ref="AA17:AA19"/>
    <mergeCell ref="A12:A16"/>
    <mergeCell ref="B12:B16"/>
    <mergeCell ref="C12:C16"/>
    <mergeCell ref="Z12:Z16"/>
    <mergeCell ref="AA12:AA16"/>
    <mergeCell ref="D12:D16"/>
    <mergeCell ref="D17:D19"/>
    <mergeCell ref="AB17:AB19"/>
    <mergeCell ref="AC17:AC19"/>
    <mergeCell ref="AD17:AD19"/>
    <mergeCell ref="AI23:AI26"/>
    <mergeCell ref="AB23:AB26"/>
    <mergeCell ref="AE12:AE16"/>
    <mergeCell ref="AF12:AF16"/>
    <mergeCell ref="AG12:AG16"/>
    <mergeCell ref="AH12:AH16"/>
    <mergeCell ref="AI12:AI16"/>
    <mergeCell ref="AB12:AB16"/>
    <mergeCell ref="AC12:AC16"/>
    <mergeCell ref="AD12:AD16"/>
    <mergeCell ref="AH17:AH19"/>
    <mergeCell ref="AI17:AI19"/>
    <mergeCell ref="AE17:AE19"/>
    <mergeCell ref="AF17:AF19"/>
    <mergeCell ref="AG17:AG19"/>
    <mergeCell ref="AD23:AD26"/>
    <mergeCell ref="AE23:AE26"/>
    <mergeCell ref="AF23:AF26"/>
    <mergeCell ref="AG23:AG26"/>
    <mergeCell ref="AE20:AE22"/>
    <mergeCell ref="AF20:AF22"/>
    <mergeCell ref="AG20:AG22"/>
    <mergeCell ref="AD20:AD22"/>
    <mergeCell ref="AH20:AH22"/>
    <mergeCell ref="A23:A26"/>
    <mergeCell ref="B23:B26"/>
    <mergeCell ref="C23:C26"/>
    <mergeCell ref="Z23:Z26"/>
    <mergeCell ref="AA23:AA26"/>
    <mergeCell ref="AH23:AH26"/>
    <mergeCell ref="AB20:AB22"/>
    <mergeCell ref="AC20:AC22"/>
    <mergeCell ref="A27:A30"/>
    <mergeCell ref="B27:B30"/>
    <mergeCell ref="C27:C30"/>
    <mergeCell ref="Z27:Z30"/>
    <mergeCell ref="AA27:AA30"/>
    <mergeCell ref="A20:A22"/>
    <mergeCell ref="B20:B22"/>
    <mergeCell ref="C20:C22"/>
    <mergeCell ref="Z20:Z22"/>
    <mergeCell ref="AA20:AA22"/>
    <mergeCell ref="A37:A39"/>
    <mergeCell ref="B37:B39"/>
    <mergeCell ref="C37:C39"/>
    <mergeCell ref="Z37:Z39"/>
    <mergeCell ref="AA37:AA39"/>
    <mergeCell ref="A31:A34"/>
    <mergeCell ref="B31:B34"/>
    <mergeCell ref="C31:C34"/>
    <mergeCell ref="Z31:Z34"/>
    <mergeCell ref="AA31:AA34"/>
    <mergeCell ref="AB31:AB34"/>
    <mergeCell ref="AI37:AI39"/>
    <mergeCell ref="AC37:AC39"/>
    <mergeCell ref="AD37:AD39"/>
    <mergeCell ref="AE37:AE39"/>
    <mergeCell ref="AF37:AF39"/>
    <mergeCell ref="AG37:AG39"/>
    <mergeCell ref="AH37:AH39"/>
    <mergeCell ref="AF31:AF34"/>
    <mergeCell ref="AG31:AG34"/>
    <mergeCell ref="AH31:AH34"/>
    <mergeCell ref="AI31:AI34"/>
    <mergeCell ref="AC31:AC34"/>
    <mergeCell ref="AD31:AD34"/>
    <mergeCell ref="AE31:AE34"/>
    <mergeCell ref="AJ17:AJ19"/>
    <mergeCell ref="AJ12:AJ16"/>
    <mergeCell ref="AJ8:AJ11"/>
    <mergeCell ref="D20:D22"/>
    <mergeCell ref="D23:D26"/>
    <mergeCell ref="D27:D30"/>
    <mergeCell ref="D31:D34"/>
    <mergeCell ref="D37:D39"/>
    <mergeCell ref="AJ37:AJ39"/>
    <mergeCell ref="AJ31:AJ34"/>
    <mergeCell ref="AJ27:AJ30"/>
    <mergeCell ref="AJ23:AJ26"/>
    <mergeCell ref="AJ20:AJ22"/>
    <mergeCell ref="AB37:AB39"/>
    <mergeCell ref="AI20:AI22"/>
    <mergeCell ref="AH27:AH30"/>
    <mergeCell ref="AI27:AI30"/>
    <mergeCell ref="AB27:AB30"/>
    <mergeCell ref="AC27:AC30"/>
    <mergeCell ref="AD27:AD30"/>
    <mergeCell ref="AE27:AE30"/>
    <mergeCell ref="AF27:AF30"/>
    <mergeCell ref="AG27:AG30"/>
    <mergeCell ref="AC23:AC26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7"/>
  <sheetViews>
    <sheetView zoomScale="40" zoomScaleNormal="40" workbookViewId="0">
      <selection activeCell="AJ27" sqref="AJ27:AJ3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1.8554687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679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customHeight="1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x14ac:dyDescent="0.25">
      <c r="A8" s="381" t="s">
        <v>0</v>
      </c>
      <c r="B8" s="377" t="s">
        <v>11</v>
      </c>
      <c r="C8" s="377" t="s">
        <v>13</v>
      </c>
      <c r="D8" s="289" t="s">
        <v>876</v>
      </c>
      <c r="E8" s="377" t="s">
        <v>12</v>
      </c>
      <c r="F8" s="377" t="s">
        <v>6</v>
      </c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296" t="s">
        <v>10</v>
      </c>
      <c r="S8" s="296"/>
      <c r="T8" s="296"/>
      <c r="U8" s="296"/>
      <c r="V8" s="302" t="s">
        <v>7</v>
      </c>
      <c r="W8" s="302"/>
      <c r="X8" s="302"/>
      <c r="Y8" s="302"/>
      <c r="Z8" s="302" t="s">
        <v>8</v>
      </c>
      <c r="AA8" s="302"/>
      <c r="AB8" s="302"/>
      <c r="AC8" s="302"/>
      <c r="AD8" s="302" t="s">
        <v>92</v>
      </c>
      <c r="AE8" s="302"/>
      <c r="AF8" s="302"/>
      <c r="AG8" s="302"/>
      <c r="AH8" s="302" t="s">
        <v>9</v>
      </c>
      <c r="AI8" s="303" t="s">
        <v>93</v>
      </c>
      <c r="AJ8" s="272" t="s">
        <v>875</v>
      </c>
    </row>
    <row r="9" spans="1:36" ht="33" customHeight="1" x14ac:dyDescent="0.25">
      <c r="A9" s="333"/>
      <c r="B9" s="375"/>
      <c r="C9" s="375"/>
      <c r="D9" s="290"/>
      <c r="E9" s="375"/>
      <c r="F9" s="375" t="s">
        <v>1</v>
      </c>
      <c r="G9" s="375"/>
      <c r="H9" s="375"/>
      <c r="I9" s="375"/>
      <c r="J9" s="375"/>
      <c r="K9" s="375"/>
      <c r="L9" s="375" t="s">
        <v>2</v>
      </c>
      <c r="M9" s="375"/>
      <c r="N9" s="375"/>
      <c r="O9" s="375"/>
      <c r="P9" s="375"/>
      <c r="Q9" s="375"/>
      <c r="R9" s="479"/>
      <c r="S9" s="479"/>
      <c r="T9" s="479"/>
      <c r="U9" s="479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78"/>
      <c r="AJ9" s="273"/>
    </row>
    <row r="10" spans="1:36" ht="15.75" x14ac:dyDescent="0.25">
      <c r="A10" s="333"/>
      <c r="B10" s="375"/>
      <c r="C10" s="375"/>
      <c r="D10" s="290"/>
      <c r="E10" s="375"/>
      <c r="F10" s="454">
        <v>1000.4166666666666</v>
      </c>
      <c r="G10" s="454"/>
      <c r="H10" s="454"/>
      <c r="I10" s="454">
        <v>1000.7916666666666</v>
      </c>
      <c r="J10" s="454"/>
      <c r="K10" s="454"/>
      <c r="L10" s="454">
        <v>1000.4166666666666</v>
      </c>
      <c r="M10" s="454"/>
      <c r="N10" s="454"/>
      <c r="O10" s="454">
        <v>1000.7916666666666</v>
      </c>
      <c r="P10" s="454"/>
      <c r="Q10" s="454"/>
      <c r="R10" s="375" t="s">
        <v>1</v>
      </c>
      <c r="S10" s="375"/>
      <c r="T10" s="375" t="s">
        <v>2</v>
      </c>
      <c r="U10" s="375"/>
      <c r="V10" s="432" t="s">
        <v>1</v>
      </c>
      <c r="W10" s="432"/>
      <c r="X10" s="432" t="s">
        <v>2</v>
      </c>
      <c r="Y10" s="432"/>
      <c r="Z10" s="432" t="s">
        <v>1</v>
      </c>
      <c r="AA10" s="432"/>
      <c r="AB10" s="432" t="s">
        <v>2</v>
      </c>
      <c r="AC10" s="432"/>
      <c r="AD10" s="432" t="s">
        <v>1</v>
      </c>
      <c r="AE10" s="432"/>
      <c r="AF10" s="432" t="s">
        <v>2</v>
      </c>
      <c r="AG10" s="432"/>
      <c r="AH10" s="432"/>
      <c r="AI10" s="478"/>
      <c r="AJ10" s="273"/>
    </row>
    <row r="11" spans="1:36" ht="16.5" thickBot="1" x14ac:dyDescent="0.3">
      <c r="A11" s="333"/>
      <c r="B11" s="375"/>
      <c r="C11" s="375"/>
      <c r="D11" s="291"/>
      <c r="E11" s="375"/>
      <c r="F11" s="76" t="s">
        <v>3</v>
      </c>
      <c r="G11" s="77" t="s">
        <v>4</v>
      </c>
      <c r="H11" s="78" t="s">
        <v>5</v>
      </c>
      <c r="I11" s="76" t="s">
        <v>3</v>
      </c>
      <c r="J11" s="77" t="s">
        <v>4</v>
      </c>
      <c r="K11" s="78" t="s">
        <v>5</v>
      </c>
      <c r="L11" s="76"/>
      <c r="M11" s="77"/>
      <c r="N11" s="78"/>
      <c r="O11" s="76"/>
      <c r="P11" s="77"/>
      <c r="Q11" s="78"/>
      <c r="R11" s="79">
        <v>1000.4166666666666</v>
      </c>
      <c r="S11" s="79">
        <v>1000.7916666666666</v>
      </c>
      <c r="T11" s="79">
        <v>1000.4166666666666</v>
      </c>
      <c r="U11" s="79">
        <v>1000.7916666666666</v>
      </c>
      <c r="V11" s="80">
        <v>1000.4166666666666</v>
      </c>
      <c r="W11" s="80">
        <v>1000.7916666666666</v>
      </c>
      <c r="X11" s="80">
        <v>1000.4166666666666</v>
      </c>
      <c r="Y11" s="80">
        <v>1000.7916666666666</v>
      </c>
      <c r="Z11" s="80">
        <v>1000.4166666666666</v>
      </c>
      <c r="AA11" s="80">
        <v>1000.7916666666666</v>
      </c>
      <c r="AB11" s="80">
        <v>1000.4166666666666</v>
      </c>
      <c r="AC11" s="80">
        <v>1000.7916666666666</v>
      </c>
      <c r="AD11" s="80">
        <v>1000.4166666666666</v>
      </c>
      <c r="AE11" s="80">
        <v>1000.7916666666666</v>
      </c>
      <c r="AF11" s="80">
        <v>1000.4166666666666</v>
      </c>
      <c r="AG11" s="80">
        <v>1000.7916666666666</v>
      </c>
      <c r="AH11" s="432"/>
      <c r="AI11" s="478"/>
      <c r="AJ11" s="274"/>
    </row>
    <row r="12" spans="1:36" ht="15.75" x14ac:dyDescent="0.25">
      <c r="A12" s="318">
        <v>1</v>
      </c>
      <c r="B12" s="375" t="s">
        <v>95</v>
      </c>
      <c r="C12" s="375" t="s">
        <v>18</v>
      </c>
      <c r="D12" s="477">
        <f>160*0.9</f>
        <v>144</v>
      </c>
      <c r="E12" s="41" t="s">
        <v>644</v>
      </c>
      <c r="F12" s="41">
        <v>2</v>
      </c>
      <c r="G12" s="41">
        <v>16</v>
      </c>
      <c r="H12" s="41">
        <v>1</v>
      </c>
      <c r="I12" s="41">
        <v>4</v>
      </c>
      <c r="J12" s="41">
        <v>12</v>
      </c>
      <c r="K12" s="41">
        <v>11</v>
      </c>
      <c r="L12" s="41"/>
      <c r="M12" s="41"/>
      <c r="N12" s="41"/>
      <c r="O12" s="41"/>
      <c r="P12" s="41"/>
      <c r="Q12" s="41"/>
      <c r="R12" s="72">
        <v>380</v>
      </c>
      <c r="S12" s="72">
        <v>380</v>
      </c>
      <c r="T12" s="72">
        <v>380</v>
      </c>
      <c r="U12" s="72">
        <v>380</v>
      </c>
      <c r="V12" s="82">
        <f t="shared" ref="V12:V58" si="0">IF(AND(F12=0,G12=0,H12=0),0,IF(AND(F12=0,G12=0),H12,IF(AND(F12=0,H12=0),G12,IF(AND(G12=0,H12=0),F12,IF(F12=0,(G12+H12)/2,IF(G12=0,(F12+H12)/2,IF(H12=0,(F12+G12)/2,(F12+G12+H12)/3)))))))</f>
        <v>6.333333333333333</v>
      </c>
      <c r="W12" s="82">
        <f t="shared" ref="W12:W58" si="1">IF(AND(I12=0,J12=0,K12=0),0,IF(AND(I12=0,J12=0),K12,IF(AND(I12=0,K12=0),J12,IF(AND(J12=0,K12=0),I12,IF(I12=0,(J12+K12)/2,IF(J12=0,(I12+K12)/2,IF(K12=0,(I12+J12)/2,(I12+J12+K12)/3)))))))</f>
        <v>9</v>
      </c>
      <c r="X12" s="82">
        <f t="shared" ref="X12:X58" si="2">IF(AND(L12=0,M12=0,N12=0),0,IF(AND(L12=0,M12=0),N12,IF(AND(L12=0,N12=0),M12,IF(AND(M12=0,N12=0),L12,IF(L12=0,(M12+N12)/2,IF(M12=0,(L12+N12)/2,IF(N12=0,(L12+M12)/2,(L12+M12+N12)/3)))))))</f>
        <v>0</v>
      </c>
      <c r="Y12" s="177">
        <f t="shared" ref="Y12:Y58" si="3">IF(AND(O12=0,P12=0,Q12=0),0,IF(AND(O12=0,P12=0),Q12,IF(AND(O12=0,Q12=0),P12,IF(AND(P12=0,Q12=0),O12,IF(O12=0,(P12+Q12)/2,IF(P12=0,(O12+Q12)/2,IF(Q12=0,(O12+P12)/2,(O12+P12+Q12)/3)))))))</f>
        <v>0</v>
      </c>
      <c r="Z12" s="367">
        <f>SUM(V12:V17)</f>
        <v>62</v>
      </c>
      <c r="AA12" s="362">
        <f>SUM(W12:W17)</f>
        <v>62.666666666666664</v>
      </c>
      <c r="AB12" s="362">
        <f>SUM(X12:X17)</f>
        <v>0</v>
      </c>
      <c r="AC12" s="362">
        <f>SUM(Y12:Y17)</f>
        <v>0</v>
      </c>
      <c r="AD12" s="362">
        <f>Z12*0.38*0.9*SQRT(3)</f>
        <v>36.726405323690472</v>
      </c>
      <c r="AE12" s="362">
        <f t="shared" ref="AE12:AG12" si="4">AA12*0.38*0.9*SQRT(3)</f>
        <v>37.121312907816176</v>
      </c>
      <c r="AF12" s="362">
        <f t="shared" si="4"/>
        <v>0</v>
      </c>
      <c r="AG12" s="362">
        <f t="shared" si="4"/>
        <v>0</v>
      </c>
      <c r="AH12" s="362">
        <f>MAX(Z12:AC17)</f>
        <v>62.666666666666664</v>
      </c>
      <c r="AI12" s="553">
        <f>AH12*0.38*0.9*SQRT(3)</f>
        <v>37.121312907816176</v>
      </c>
      <c r="AJ12" s="553">
        <f>D12-AI12</f>
        <v>106.87868709218382</v>
      </c>
    </row>
    <row r="13" spans="1:36" ht="15.75" x14ac:dyDescent="0.25">
      <c r="A13" s="318"/>
      <c r="B13" s="375"/>
      <c r="C13" s="375"/>
      <c r="D13" s="392"/>
      <c r="E13" s="7" t="s">
        <v>645</v>
      </c>
      <c r="F13" s="7">
        <v>27</v>
      </c>
      <c r="G13" s="7">
        <v>10</v>
      </c>
      <c r="H13" s="7">
        <v>30</v>
      </c>
      <c r="I13" s="7">
        <v>25</v>
      </c>
      <c r="J13" s="7">
        <v>11</v>
      </c>
      <c r="K13" s="7">
        <v>30</v>
      </c>
      <c r="L13" s="7"/>
      <c r="M13" s="7"/>
      <c r="N13" s="7"/>
      <c r="O13" s="7"/>
      <c r="P13" s="7"/>
      <c r="Q13" s="7"/>
      <c r="R13" s="73">
        <v>380</v>
      </c>
      <c r="S13" s="73">
        <v>380</v>
      </c>
      <c r="T13" s="73">
        <v>380</v>
      </c>
      <c r="U13" s="73">
        <v>380</v>
      </c>
      <c r="V13" s="82">
        <f t="shared" si="0"/>
        <v>22.333333333333332</v>
      </c>
      <c r="W13" s="82">
        <f t="shared" si="1"/>
        <v>22</v>
      </c>
      <c r="X13" s="82">
        <f t="shared" si="2"/>
        <v>0</v>
      </c>
      <c r="Y13" s="177">
        <f t="shared" si="3"/>
        <v>0</v>
      </c>
      <c r="Z13" s="367"/>
      <c r="AA13" s="362"/>
      <c r="AB13" s="362"/>
      <c r="AC13" s="362"/>
      <c r="AD13" s="362"/>
      <c r="AE13" s="362"/>
      <c r="AF13" s="362"/>
      <c r="AG13" s="362"/>
      <c r="AH13" s="362"/>
      <c r="AI13" s="553"/>
      <c r="AJ13" s="553"/>
    </row>
    <row r="14" spans="1:36" ht="15.75" x14ac:dyDescent="0.25">
      <c r="A14" s="318"/>
      <c r="B14" s="375"/>
      <c r="C14" s="375"/>
      <c r="D14" s="392"/>
      <c r="E14" s="41" t="s">
        <v>646</v>
      </c>
      <c r="F14" s="41">
        <v>35</v>
      </c>
      <c r="G14" s="41">
        <v>9</v>
      </c>
      <c r="H14" s="41">
        <v>19</v>
      </c>
      <c r="I14" s="41">
        <v>33</v>
      </c>
      <c r="J14" s="41">
        <v>10</v>
      </c>
      <c r="K14" s="41">
        <v>14</v>
      </c>
      <c r="L14" s="41"/>
      <c r="M14" s="41"/>
      <c r="N14" s="41"/>
      <c r="O14" s="41"/>
      <c r="P14" s="41"/>
      <c r="Q14" s="41"/>
      <c r="R14" s="72">
        <v>380</v>
      </c>
      <c r="S14" s="72">
        <v>380</v>
      </c>
      <c r="T14" s="72">
        <v>380</v>
      </c>
      <c r="U14" s="72">
        <v>380</v>
      </c>
      <c r="V14" s="82">
        <f t="shared" si="0"/>
        <v>21</v>
      </c>
      <c r="W14" s="82">
        <f t="shared" si="1"/>
        <v>19</v>
      </c>
      <c r="X14" s="82">
        <f t="shared" si="2"/>
        <v>0</v>
      </c>
      <c r="Y14" s="177">
        <f t="shared" si="3"/>
        <v>0</v>
      </c>
      <c r="Z14" s="367"/>
      <c r="AA14" s="362"/>
      <c r="AB14" s="362"/>
      <c r="AC14" s="362"/>
      <c r="AD14" s="362"/>
      <c r="AE14" s="362"/>
      <c r="AF14" s="362"/>
      <c r="AG14" s="362"/>
      <c r="AH14" s="362"/>
      <c r="AI14" s="553"/>
      <c r="AJ14" s="553"/>
    </row>
    <row r="15" spans="1:36" ht="15.75" x14ac:dyDescent="0.25">
      <c r="A15" s="318"/>
      <c r="B15" s="375"/>
      <c r="C15" s="375"/>
      <c r="D15" s="392"/>
      <c r="E15" s="7" t="s">
        <v>647</v>
      </c>
      <c r="F15" s="7">
        <v>8</v>
      </c>
      <c r="G15" s="7">
        <v>12</v>
      </c>
      <c r="H15" s="7">
        <v>17</v>
      </c>
      <c r="I15" s="7">
        <v>8</v>
      </c>
      <c r="J15" s="7">
        <v>16</v>
      </c>
      <c r="K15" s="7">
        <v>14</v>
      </c>
      <c r="L15" s="7"/>
      <c r="M15" s="7"/>
      <c r="N15" s="7"/>
      <c r="O15" s="7"/>
      <c r="P15" s="7"/>
      <c r="Q15" s="7"/>
      <c r="R15" s="73">
        <v>380</v>
      </c>
      <c r="S15" s="73">
        <v>380</v>
      </c>
      <c r="T15" s="73">
        <v>380</v>
      </c>
      <c r="U15" s="73">
        <v>380</v>
      </c>
      <c r="V15" s="82">
        <f t="shared" si="0"/>
        <v>12.333333333333334</v>
      </c>
      <c r="W15" s="82">
        <f t="shared" si="1"/>
        <v>12.666666666666666</v>
      </c>
      <c r="X15" s="82">
        <f t="shared" si="2"/>
        <v>0</v>
      </c>
      <c r="Y15" s="177">
        <f t="shared" si="3"/>
        <v>0</v>
      </c>
      <c r="Z15" s="367"/>
      <c r="AA15" s="362"/>
      <c r="AB15" s="362"/>
      <c r="AC15" s="362"/>
      <c r="AD15" s="362"/>
      <c r="AE15" s="362"/>
      <c r="AF15" s="362"/>
      <c r="AG15" s="362"/>
      <c r="AH15" s="362"/>
      <c r="AI15" s="553"/>
      <c r="AJ15" s="553"/>
    </row>
    <row r="16" spans="1:36" ht="15.75" x14ac:dyDescent="0.25">
      <c r="A16" s="318"/>
      <c r="B16" s="375"/>
      <c r="C16" s="375"/>
      <c r="D16" s="39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72"/>
      <c r="S16" s="72"/>
      <c r="T16" s="72"/>
      <c r="U16" s="72"/>
      <c r="V16" s="82">
        <f t="shared" si="0"/>
        <v>0</v>
      </c>
      <c r="W16" s="82">
        <f t="shared" si="1"/>
        <v>0</v>
      </c>
      <c r="X16" s="82">
        <f t="shared" si="2"/>
        <v>0</v>
      </c>
      <c r="Y16" s="177">
        <f t="shared" si="3"/>
        <v>0</v>
      </c>
      <c r="Z16" s="367"/>
      <c r="AA16" s="362"/>
      <c r="AB16" s="362"/>
      <c r="AC16" s="362"/>
      <c r="AD16" s="362"/>
      <c r="AE16" s="362"/>
      <c r="AF16" s="362"/>
      <c r="AG16" s="362"/>
      <c r="AH16" s="362"/>
      <c r="AI16" s="553"/>
      <c r="AJ16" s="553"/>
    </row>
    <row r="17" spans="1:36" ht="16.5" thickBot="1" x14ac:dyDescent="0.3">
      <c r="A17" s="319"/>
      <c r="B17" s="376"/>
      <c r="C17" s="376"/>
      <c r="D17" s="39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70"/>
      <c r="S17" s="70"/>
      <c r="T17" s="70"/>
      <c r="U17" s="70"/>
      <c r="V17" s="84">
        <f t="shared" si="0"/>
        <v>0</v>
      </c>
      <c r="W17" s="84">
        <f t="shared" si="1"/>
        <v>0</v>
      </c>
      <c r="X17" s="84">
        <f t="shared" si="2"/>
        <v>0</v>
      </c>
      <c r="Y17" s="178">
        <f t="shared" si="3"/>
        <v>0</v>
      </c>
      <c r="Z17" s="368"/>
      <c r="AA17" s="363"/>
      <c r="AB17" s="363"/>
      <c r="AC17" s="363"/>
      <c r="AD17" s="363"/>
      <c r="AE17" s="363"/>
      <c r="AF17" s="363"/>
      <c r="AG17" s="363"/>
      <c r="AH17" s="363"/>
      <c r="AI17" s="554"/>
      <c r="AJ17" s="554"/>
    </row>
    <row r="18" spans="1:36" ht="47.25" x14ac:dyDescent="0.25">
      <c r="A18" s="317">
        <v>2</v>
      </c>
      <c r="B18" s="377" t="s">
        <v>16</v>
      </c>
      <c r="C18" s="470" t="s">
        <v>21</v>
      </c>
      <c r="D18" s="455"/>
      <c r="E18" s="4" t="s">
        <v>648</v>
      </c>
      <c r="F18" s="4"/>
      <c r="G18" s="4"/>
      <c r="H18" s="4"/>
      <c r="I18" s="4"/>
      <c r="J18" s="4"/>
      <c r="K18" s="4"/>
      <c r="L18" s="473" t="s">
        <v>649</v>
      </c>
      <c r="M18" s="474"/>
      <c r="N18" s="474"/>
      <c r="O18" s="474"/>
      <c r="P18" s="474"/>
      <c r="Q18" s="475"/>
      <c r="R18" s="4"/>
      <c r="S18" s="4"/>
      <c r="T18" s="4"/>
      <c r="U18" s="4"/>
      <c r="V18" s="91">
        <f t="shared" si="0"/>
        <v>0</v>
      </c>
      <c r="W18" s="91">
        <f t="shared" si="1"/>
        <v>0</v>
      </c>
      <c r="X18" s="91" t="str">
        <f t="shared" si="2"/>
        <v>По 6 кВ отключено</v>
      </c>
      <c r="Y18" s="176">
        <f t="shared" si="3"/>
        <v>0</v>
      </c>
      <c r="Z18" s="378">
        <f>SUM(V18:V21)</f>
        <v>0</v>
      </c>
      <c r="AA18" s="361">
        <f>SUM(W18:W21)</f>
        <v>0</v>
      </c>
      <c r="AB18" s="361">
        <f>SUM(X18:X21)</f>
        <v>0</v>
      </c>
      <c r="AC18" s="361">
        <f>SUM(Y18:Y21)</f>
        <v>0</v>
      </c>
      <c r="AD18" s="361">
        <f t="shared" ref="AD18:AG27" si="5">Z18*0.38*0.9*SQRT(3)</f>
        <v>0</v>
      </c>
      <c r="AE18" s="361">
        <f t="shared" si="5"/>
        <v>0</v>
      </c>
      <c r="AF18" s="361">
        <f t="shared" si="5"/>
        <v>0</v>
      </c>
      <c r="AG18" s="361">
        <f t="shared" si="5"/>
        <v>0</v>
      </c>
      <c r="AH18" s="361">
        <f>MAX(Z18:AC21)</f>
        <v>0</v>
      </c>
      <c r="AI18" s="552">
        <f t="shared" ref="AI18" si="6">AH18*0.38*0.9*SQRT(3)</f>
        <v>0</v>
      </c>
      <c r="AJ18" s="552">
        <f>D18-AI18</f>
        <v>0</v>
      </c>
    </row>
    <row r="19" spans="1:36" ht="15.75" x14ac:dyDescent="0.25">
      <c r="A19" s="318"/>
      <c r="B19" s="375"/>
      <c r="C19" s="471"/>
      <c r="D19" s="47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3"/>
      <c r="S19" s="73"/>
      <c r="T19" s="73"/>
      <c r="U19" s="73"/>
      <c r="V19" s="82">
        <f t="shared" si="0"/>
        <v>0</v>
      </c>
      <c r="W19" s="82">
        <f t="shared" si="1"/>
        <v>0</v>
      </c>
      <c r="X19" s="82">
        <f t="shared" si="2"/>
        <v>0</v>
      </c>
      <c r="Y19" s="177">
        <f t="shared" si="3"/>
        <v>0</v>
      </c>
      <c r="Z19" s="367"/>
      <c r="AA19" s="362"/>
      <c r="AB19" s="362"/>
      <c r="AC19" s="362"/>
      <c r="AD19" s="362"/>
      <c r="AE19" s="362"/>
      <c r="AF19" s="362"/>
      <c r="AG19" s="362"/>
      <c r="AH19" s="362"/>
      <c r="AI19" s="553"/>
      <c r="AJ19" s="553"/>
    </row>
    <row r="20" spans="1:36" ht="15.75" x14ac:dyDescent="0.25">
      <c r="A20" s="318"/>
      <c r="B20" s="375"/>
      <c r="C20" s="471"/>
      <c r="D20" s="47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82">
        <f t="shared" si="0"/>
        <v>0</v>
      </c>
      <c r="W20" s="82">
        <f t="shared" si="1"/>
        <v>0</v>
      </c>
      <c r="X20" s="82">
        <f t="shared" si="2"/>
        <v>0</v>
      </c>
      <c r="Y20" s="177">
        <f t="shared" si="3"/>
        <v>0</v>
      </c>
      <c r="Z20" s="367"/>
      <c r="AA20" s="362"/>
      <c r="AB20" s="362"/>
      <c r="AC20" s="362"/>
      <c r="AD20" s="362"/>
      <c r="AE20" s="362"/>
      <c r="AF20" s="362"/>
      <c r="AG20" s="362"/>
      <c r="AH20" s="362"/>
      <c r="AI20" s="553"/>
      <c r="AJ20" s="553"/>
    </row>
    <row r="21" spans="1:36" ht="16.5" thickBot="1" x14ac:dyDescent="0.3">
      <c r="A21" s="319"/>
      <c r="B21" s="376"/>
      <c r="C21" s="472"/>
      <c r="D21" s="45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70"/>
      <c r="S21" s="70"/>
      <c r="T21" s="70"/>
      <c r="U21" s="70"/>
      <c r="V21" s="84">
        <f t="shared" si="0"/>
        <v>0</v>
      </c>
      <c r="W21" s="84">
        <f t="shared" si="1"/>
        <v>0</v>
      </c>
      <c r="X21" s="84">
        <f t="shared" si="2"/>
        <v>0</v>
      </c>
      <c r="Y21" s="178">
        <f t="shared" si="3"/>
        <v>0</v>
      </c>
      <c r="Z21" s="368"/>
      <c r="AA21" s="363"/>
      <c r="AB21" s="363"/>
      <c r="AC21" s="363"/>
      <c r="AD21" s="363"/>
      <c r="AE21" s="363"/>
      <c r="AF21" s="363"/>
      <c r="AG21" s="363"/>
      <c r="AH21" s="363"/>
      <c r="AI21" s="554"/>
      <c r="AJ21" s="554"/>
    </row>
    <row r="22" spans="1:36" ht="15.75" x14ac:dyDescent="0.25">
      <c r="A22" s="381">
        <v>3</v>
      </c>
      <c r="B22" s="382" t="s">
        <v>20</v>
      </c>
      <c r="C22" s="377" t="s">
        <v>18</v>
      </c>
      <c r="D22" s="391">
        <f>160*0.9</f>
        <v>144</v>
      </c>
      <c r="E22" s="4" t="s">
        <v>650</v>
      </c>
      <c r="F22" s="4">
        <v>40</v>
      </c>
      <c r="G22" s="4">
        <v>80</v>
      </c>
      <c r="H22" s="4">
        <v>23</v>
      </c>
      <c r="I22" s="4">
        <v>32</v>
      </c>
      <c r="J22" s="4">
        <v>65</v>
      </c>
      <c r="K22" s="4">
        <v>19</v>
      </c>
      <c r="L22" s="4"/>
      <c r="M22" s="4"/>
      <c r="N22" s="4"/>
      <c r="O22" s="4"/>
      <c r="P22" s="4"/>
      <c r="Q22" s="4"/>
      <c r="R22" s="4">
        <v>380</v>
      </c>
      <c r="S22" s="4">
        <v>380</v>
      </c>
      <c r="T22" s="4">
        <v>380</v>
      </c>
      <c r="U22" s="4">
        <v>380</v>
      </c>
      <c r="V22" s="91">
        <f t="shared" si="0"/>
        <v>47.666666666666664</v>
      </c>
      <c r="W22" s="91">
        <f t="shared" si="1"/>
        <v>38.666666666666664</v>
      </c>
      <c r="X22" s="91">
        <f t="shared" si="2"/>
        <v>0</v>
      </c>
      <c r="Y22" s="176">
        <f t="shared" si="3"/>
        <v>0</v>
      </c>
      <c r="Z22" s="378">
        <f>SUM(V22:V26)</f>
        <v>47.666666666666664</v>
      </c>
      <c r="AA22" s="361">
        <f>SUM(W22:W26)</f>
        <v>38.666666666666664</v>
      </c>
      <c r="AB22" s="361">
        <f>SUM(X22:X26)</f>
        <v>0</v>
      </c>
      <c r="AC22" s="361">
        <f>SUM(Y22:Y26)</f>
        <v>0</v>
      </c>
      <c r="AD22" s="361">
        <f t="shared" ref="AD22" si="7">Z22*0.38*0.9*SQRT(3)</f>
        <v>28.235892264987836</v>
      </c>
      <c r="AE22" s="361">
        <f t="shared" si="5"/>
        <v>22.904639879290833</v>
      </c>
      <c r="AF22" s="361">
        <f t="shared" si="5"/>
        <v>0</v>
      </c>
      <c r="AG22" s="361">
        <f t="shared" si="5"/>
        <v>0</v>
      </c>
      <c r="AH22" s="361">
        <f>MAX(Z22:AC26)</f>
        <v>47.666666666666664</v>
      </c>
      <c r="AI22" s="552">
        <f t="shared" ref="AI22" si="8">AH22*0.38*0.9*SQRT(3)</f>
        <v>28.235892264987836</v>
      </c>
      <c r="AJ22" s="552">
        <f>D22-AI22</f>
        <v>115.76410773501216</v>
      </c>
    </row>
    <row r="23" spans="1:36" ht="15.75" x14ac:dyDescent="0.25">
      <c r="A23" s="333"/>
      <c r="B23" s="371"/>
      <c r="C23" s="375"/>
      <c r="D23" s="392"/>
      <c r="E23" s="41" t="s">
        <v>651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72">
        <v>380</v>
      </c>
      <c r="S23" s="72">
        <v>380</v>
      </c>
      <c r="T23" s="72">
        <v>380</v>
      </c>
      <c r="U23" s="72">
        <v>380</v>
      </c>
      <c r="V23" s="82">
        <f t="shared" si="0"/>
        <v>0</v>
      </c>
      <c r="W23" s="82">
        <f t="shared" si="1"/>
        <v>0</v>
      </c>
      <c r="X23" s="82">
        <f t="shared" si="2"/>
        <v>0</v>
      </c>
      <c r="Y23" s="177">
        <f t="shared" si="3"/>
        <v>0</v>
      </c>
      <c r="Z23" s="367"/>
      <c r="AA23" s="362"/>
      <c r="AB23" s="362"/>
      <c r="AC23" s="362"/>
      <c r="AD23" s="362"/>
      <c r="AE23" s="362"/>
      <c r="AF23" s="362"/>
      <c r="AG23" s="362"/>
      <c r="AH23" s="362"/>
      <c r="AI23" s="553"/>
      <c r="AJ23" s="553"/>
    </row>
    <row r="24" spans="1:36" ht="15.75" x14ac:dyDescent="0.25">
      <c r="A24" s="333"/>
      <c r="B24" s="371"/>
      <c r="C24" s="375"/>
      <c r="D24" s="39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3"/>
      <c r="S24" s="73"/>
      <c r="T24" s="73"/>
      <c r="U24" s="73"/>
      <c r="V24" s="82">
        <f t="shared" si="0"/>
        <v>0</v>
      </c>
      <c r="W24" s="82">
        <f t="shared" si="1"/>
        <v>0</v>
      </c>
      <c r="X24" s="82">
        <f t="shared" si="2"/>
        <v>0</v>
      </c>
      <c r="Y24" s="177">
        <f t="shared" si="3"/>
        <v>0</v>
      </c>
      <c r="Z24" s="367"/>
      <c r="AA24" s="362"/>
      <c r="AB24" s="362"/>
      <c r="AC24" s="362"/>
      <c r="AD24" s="362"/>
      <c r="AE24" s="362"/>
      <c r="AF24" s="362"/>
      <c r="AG24" s="362"/>
      <c r="AH24" s="362"/>
      <c r="AI24" s="553"/>
      <c r="AJ24" s="553"/>
    </row>
    <row r="25" spans="1:36" ht="15.75" x14ac:dyDescent="0.25">
      <c r="A25" s="333"/>
      <c r="B25" s="371"/>
      <c r="C25" s="375"/>
      <c r="D25" s="39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72"/>
      <c r="S25" s="72"/>
      <c r="T25" s="72"/>
      <c r="U25" s="72"/>
      <c r="V25" s="82">
        <f t="shared" si="0"/>
        <v>0</v>
      </c>
      <c r="W25" s="82">
        <f t="shared" si="1"/>
        <v>0</v>
      </c>
      <c r="X25" s="82">
        <f t="shared" si="2"/>
        <v>0</v>
      </c>
      <c r="Y25" s="177">
        <f t="shared" si="3"/>
        <v>0</v>
      </c>
      <c r="Z25" s="367"/>
      <c r="AA25" s="362"/>
      <c r="AB25" s="362"/>
      <c r="AC25" s="362"/>
      <c r="AD25" s="362"/>
      <c r="AE25" s="362"/>
      <c r="AF25" s="362"/>
      <c r="AG25" s="362"/>
      <c r="AH25" s="362"/>
      <c r="AI25" s="553"/>
      <c r="AJ25" s="553"/>
    </row>
    <row r="26" spans="1:36" ht="16.5" thickBot="1" x14ac:dyDescent="0.3">
      <c r="A26" s="334"/>
      <c r="B26" s="372"/>
      <c r="C26" s="376"/>
      <c r="D26" s="393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70"/>
      <c r="S26" s="70"/>
      <c r="T26" s="70"/>
      <c r="U26" s="70"/>
      <c r="V26" s="84">
        <f t="shared" si="0"/>
        <v>0</v>
      </c>
      <c r="W26" s="84">
        <f t="shared" si="1"/>
        <v>0</v>
      </c>
      <c r="X26" s="84">
        <f t="shared" si="2"/>
        <v>0</v>
      </c>
      <c r="Y26" s="178">
        <f t="shared" si="3"/>
        <v>0</v>
      </c>
      <c r="Z26" s="368"/>
      <c r="AA26" s="363"/>
      <c r="AB26" s="363"/>
      <c r="AC26" s="363"/>
      <c r="AD26" s="363"/>
      <c r="AE26" s="363"/>
      <c r="AF26" s="363"/>
      <c r="AG26" s="363"/>
      <c r="AH26" s="363"/>
      <c r="AI26" s="554"/>
      <c r="AJ26" s="554"/>
    </row>
    <row r="27" spans="1:36" ht="15.75" x14ac:dyDescent="0.25">
      <c r="A27" s="381">
        <v>4</v>
      </c>
      <c r="B27" s="382" t="s">
        <v>28</v>
      </c>
      <c r="C27" s="467" t="s">
        <v>429</v>
      </c>
      <c r="D27" s="391">
        <f>180*0.9</f>
        <v>162</v>
      </c>
      <c r="E27" s="4" t="s">
        <v>652</v>
      </c>
      <c r="F27" s="4">
        <v>9</v>
      </c>
      <c r="G27" s="4">
        <v>17</v>
      </c>
      <c r="H27" s="4">
        <v>18</v>
      </c>
      <c r="I27" s="4">
        <v>12</v>
      </c>
      <c r="J27" s="4">
        <v>11</v>
      </c>
      <c r="K27" s="4">
        <v>20</v>
      </c>
      <c r="L27" s="4"/>
      <c r="M27" s="4"/>
      <c r="N27" s="4"/>
      <c r="O27" s="4"/>
      <c r="P27" s="4"/>
      <c r="Q27" s="4"/>
      <c r="R27" s="4">
        <v>380</v>
      </c>
      <c r="S27" s="4">
        <v>380</v>
      </c>
      <c r="T27" s="4">
        <v>380</v>
      </c>
      <c r="U27" s="4">
        <v>380</v>
      </c>
      <c r="V27" s="91">
        <f t="shared" si="0"/>
        <v>14.666666666666666</v>
      </c>
      <c r="W27" s="91">
        <f t="shared" si="1"/>
        <v>14.333333333333334</v>
      </c>
      <c r="X27" s="91">
        <f t="shared" si="2"/>
        <v>0</v>
      </c>
      <c r="Y27" s="176">
        <f t="shared" si="3"/>
        <v>0</v>
      </c>
      <c r="Z27" s="378">
        <f>SUM(V27:V33)</f>
        <v>76.333333333333329</v>
      </c>
      <c r="AA27" s="361">
        <f>SUM(W27:W33)</f>
        <v>67.666666666666657</v>
      </c>
      <c r="AB27" s="361">
        <f>SUM(X27:X33)</f>
        <v>0</v>
      </c>
      <c r="AC27" s="361">
        <f>SUM(Y27:Y33)</f>
        <v>0</v>
      </c>
      <c r="AD27" s="361">
        <f t="shared" ref="AD27" si="9">Z27*0.38*0.9*SQRT(3)</f>
        <v>45.216918382393104</v>
      </c>
      <c r="AE27" s="361">
        <f t="shared" si="5"/>
        <v>40.083119788758957</v>
      </c>
      <c r="AF27" s="361">
        <f t="shared" si="5"/>
        <v>0</v>
      </c>
      <c r="AG27" s="361">
        <f t="shared" si="5"/>
        <v>0</v>
      </c>
      <c r="AH27" s="361">
        <f>MAX(Z27:AC33)</f>
        <v>76.333333333333329</v>
      </c>
      <c r="AI27" s="552">
        <f t="shared" ref="AI27" si="10">AH27*0.38*0.9*SQRT(3)</f>
        <v>45.216918382393104</v>
      </c>
      <c r="AJ27" s="552">
        <f>D27-AI27</f>
        <v>116.7830816176069</v>
      </c>
    </row>
    <row r="28" spans="1:36" ht="47.25" x14ac:dyDescent="0.25">
      <c r="A28" s="333"/>
      <c r="B28" s="371"/>
      <c r="C28" s="468"/>
      <c r="D28" s="392"/>
      <c r="E28" s="7" t="s">
        <v>653</v>
      </c>
      <c r="F28" s="7">
        <v>13</v>
      </c>
      <c r="G28" s="7">
        <v>15</v>
      </c>
      <c r="H28" s="7">
        <v>24</v>
      </c>
      <c r="I28" s="7">
        <v>10</v>
      </c>
      <c r="J28" s="7">
        <v>18</v>
      </c>
      <c r="K28" s="7">
        <v>24</v>
      </c>
      <c r="L28" s="7"/>
      <c r="M28" s="7"/>
      <c r="N28" s="7"/>
      <c r="O28" s="7"/>
      <c r="P28" s="7"/>
      <c r="Q28" s="7"/>
      <c r="R28" s="73">
        <v>380</v>
      </c>
      <c r="S28" s="73">
        <v>380</v>
      </c>
      <c r="T28" s="73">
        <v>380</v>
      </c>
      <c r="U28" s="73">
        <v>380</v>
      </c>
      <c r="V28" s="82">
        <f t="shared" si="0"/>
        <v>17.333333333333332</v>
      </c>
      <c r="W28" s="82">
        <f t="shared" si="1"/>
        <v>17.333333333333332</v>
      </c>
      <c r="X28" s="82">
        <f t="shared" si="2"/>
        <v>0</v>
      </c>
      <c r="Y28" s="177">
        <f t="shared" si="3"/>
        <v>0</v>
      </c>
      <c r="Z28" s="367"/>
      <c r="AA28" s="362"/>
      <c r="AB28" s="362"/>
      <c r="AC28" s="362"/>
      <c r="AD28" s="362"/>
      <c r="AE28" s="362"/>
      <c r="AF28" s="362"/>
      <c r="AG28" s="362"/>
      <c r="AH28" s="362"/>
      <c r="AI28" s="553"/>
      <c r="AJ28" s="553"/>
    </row>
    <row r="29" spans="1:36" ht="15.75" x14ac:dyDescent="0.25">
      <c r="A29" s="333"/>
      <c r="B29" s="371"/>
      <c r="C29" s="468"/>
      <c r="D29" s="392"/>
      <c r="E29" s="41" t="s">
        <v>654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v>380</v>
      </c>
      <c r="S29" s="41">
        <v>380</v>
      </c>
      <c r="T29" s="41">
        <v>380</v>
      </c>
      <c r="U29" s="41">
        <v>380</v>
      </c>
      <c r="V29" s="82">
        <f t="shared" si="0"/>
        <v>0</v>
      </c>
      <c r="W29" s="82">
        <f t="shared" si="1"/>
        <v>0</v>
      </c>
      <c r="X29" s="82">
        <f t="shared" si="2"/>
        <v>0</v>
      </c>
      <c r="Y29" s="177">
        <f t="shared" si="3"/>
        <v>0</v>
      </c>
      <c r="Z29" s="367"/>
      <c r="AA29" s="362"/>
      <c r="AB29" s="362"/>
      <c r="AC29" s="362"/>
      <c r="AD29" s="362"/>
      <c r="AE29" s="362"/>
      <c r="AF29" s="362"/>
      <c r="AG29" s="362"/>
      <c r="AH29" s="362"/>
      <c r="AI29" s="553"/>
      <c r="AJ29" s="553"/>
    </row>
    <row r="30" spans="1:36" ht="15.75" x14ac:dyDescent="0.25">
      <c r="A30" s="333"/>
      <c r="B30" s="371"/>
      <c r="C30" s="468"/>
      <c r="D30" s="392"/>
      <c r="E30" s="7" t="s">
        <v>655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2</v>
      </c>
      <c r="L30" s="7"/>
      <c r="M30" s="7"/>
      <c r="N30" s="7"/>
      <c r="O30" s="7"/>
      <c r="P30" s="7"/>
      <c r="Q30" s="7"/>
      <c r="R30" s="73">
        <v>380</v>
      </c>
      <c r="S30" s="73">
        <v>380</v>
      </c>
      <c r="T30" s="73">
        <v>380</v>
      </c>
      <c r="U30" s="73">
        <v>380</v>
      </c>
      <c r="V30" s="82">
        <f t="shared" si="0"/>
        <v>1</v>
      </c>
      <c r="W30" s="82">
        <f t="shared" si="1"/>
        <v>1.3333333333333333</v>
      </c>
      <c r="X30" s="82">
        <f t="shared" si="2"/>
        <v>0</v>
      </c>
      <c r="Y30" s="177">
        <f t="shared" si="3"/>
        <v>0</v>
      </c>
      <c r="Z30" s="367"/>
      <c r="AA30" s="362"/>
      <c r="AB30" s="362"/>
      <c r="AC30" s="362"/>
      <c r="AD30" s="362"/>
      <c r="AE30" s="362"/>
      <c r="AF30" s="362"/>
      <c r="AG30" s="362"/>
      <c r="AH30" s="362"/>
      <c r="AI30" s="553"/>
      <c r="AJ30" s="553"/>
    </row>
    <row r="31" spans="1:36" ht="15.75" x14ac:dyDescent="0.25">
      <c r="A31" s="333"/>
      <c r="B31" s="371"/>
      <c r="C31" s="468"/>
      <c r="D31" s="392"/>
      <c r="E31" s="7" t="s">
        <v>656</v>
      </c>
      <c r="F31" s="7">
        <v>15</v>
      </c>
      <c r="G31" s="7">
        <v>15</v>
      </c>
      <c r="H31" s="7">
        <v>22</v>
      </c>
      <c r="I31" s="7">
        <v>10</v>
      </c>
      <c r="J31" s="7">
        <v>8</v>
      </c>
      <c r="K31" s="7">
        <v>18</v>
      </c>
      <c r="L31" s="7"/>
      <c r="M31" s="7"/>
      <c r="N31" s="7"/>
      <c r="O31" s="7"/>
      <c r="P31" s="7"/>
      <c r="Q31" s="7"/>
      <c r="R31" s="73">
        <v>380</v>
      </c>
      <c r="S31" s="73">
        <v>380</v>
      </c>
      <c r="T31" s="73">
        <v>380</v>
      </c>
      <c r="U31" s="73">
        <v>380</v>
      </c>
      <c r="V31" s="82">
        <f t="shared" si="0"/>
        <v>17.333333333333332</v>
      </c>
      <c r="W31" s="82">
        <f t="shared" si="1"/>
        <v>12</v>
      </c>
      <c r="X31" s="82">
        <f t="shared" si="2"/>
        <v>0</v>
      </c>
      <c r="Y31" s="177">
        <f t="shared" si="3"/>
        <v>0</v>
      </c>
      <c r="Z31" s="367"/>
      <c r="AA31" s="362"/>
      <c r="AB31" s="362"/>
      <c r="AC31" s="362"/>
      <c r="AD31" s="362"/>
      <c r="AE31" s="362"/>
      <c r="AF31" s="362"/>
      <c r="AG31" s="362"/>
      <c r="AH31" s="362"/>
      <c r="AI31" s="553"/>
      <c r="AJ31" s="553"/>
    </row>
    <row r="32" spans="1:36" ht="19.5" customHeight="1" x14ac:dyDescent="0.25">
      <c r="A32" s="333"/>
      <c r="B32" s="371"/>
      <c r="C32" s="468"/>
      <c r="D32" s="392"/>
      <c r="E32" s="41" t="s">
        <v>657</v>
      </c>
      <c r="F32" s="41">
        <v>20</v>
      </c>
      <c r="G32" s="41">
        <v>9</v>
      </c>
      <c r="H32" s="41">
        <v>20</v>
      </c>
      <c r="I32" s="41">
        <v>9</v>
      </c>
      <c r="J32" s="41">
        <v>3</v>
      </c>
      <c r="K32" s="41">
        <v>20</v>
      </c>
      <c r="L32" s="41"/>
      <c r="M32" s="41"/>
      <c r="N32" s="41"/>
      <c r="O32" s="41"/>
      <c r="P32" s="41"/>
      <c r="Q32" s="41"/>
      <c r="R32" s="72">
        <v>380</v>
      </c>
      <c r="S32" s="72">
        <v>380</v>
      </c>
      <c r="T32" s="72">
        <v>380</v>
      </c>
      <c r="U32" s="72">
        <v>380</v>
      </c>
      <c r="V32" s="82">
        <f t="shared" si="0"/>
        <v>16.333333333333332</v>
      </c>
      <c r="W32" s="82">
        <f t="shared" si="1"/>
        <v>10.666666666666666</v>
      </c>
      <c r="X32" s="82">
        <f t="shared" si="2"/>
        <v>0</v>
      </c>
      <c r="Y32" s="177">
        <f t="shared" si="3"/>
        <v>0</v>
      </c>
      <c r="Z32" s="367"/>
      <c r="AA32" s="362"/>
      <c r="AB32" s="362"/>
      <c r="AC32" s="362"/>
      <c r="AD32" s="362"/>
      <c r="AE32" s="362"/>
      <c r="AF32" s="362"/>
      <c r="AG32" s="362"/>
      <c r="AH32" s="362"/>
      <c r="AI32" s="553"/>
      <c r="AJ32" s="553"/>
    </row>
    <row r="33" spans="1:36" ht="16.5" thickBot="1" x14ac:dyDescent="0.3">
      <c r="A33" s="334"/>
      <c r="B33" s="372"/>
      <c r="C33" s="469"/>
      <c r="D33" s="393"/>
      <c r="E33" s="38" t="s">
        <v>658</v>
      </c>
      <c r="F33" s="38">
        <v>3</v>
      </c>
      <c r="G33" s="38">
        <v>12</v>
      </c>
      <c r="H33" s="38">
        <v>14</v>
      </c>
      <c r="I33" s="38">
        <v>6</v>
      </c>
      <c r="J33" s="38">
        <v>10</v>
      </c>
      <c r="K33" s="38">
        <v>20</v>
      </c>
      <c r="L33" s="38"/>
      <c r="M33" s="38"/>
      <c r="N33" s="38"/>
      <c r="O33" s="38"/>
      <c r="P33" s="38"/>
      <c r="Q33" s="38"/>
      <c r="R33" s="70">
        <v>380</v>
      </c>
      <c r="S33" s="70">
        <v>380</v>
      </c>
      <c r="T33" s="70">
        <v>380</v>
      </c>
      <c r="U33" s="70">
        <v>380</v>
      </c>
      <c r="V33" s="84">
        <f t="shared" si="0"/>
        <v>9.6666666666666661</v>
      </c>
      <c r="W33" s="84">
        <f t="shared" si="1"/>
        <v>12</v>
      </c>
      <c r="X33" s="84">
        <f t="shared" si="2"/>
        <v>0</v>
      </c>
      <c r="Y33" s="178">
        <f t="shared" si="3"/>
        <v>0</v>
      </c>
      <c r="Z33" s="368"/>
      <c r="AA33" s="363"/>
      <c r="AB33" s="363"/>
      <c r="AC33" s="363"/>
      <c r="AD33" s="363"/>
      <c r="AE33" s="363"/>
      <c r="AF33" s="363"/>
      <c r="AG33" s="363"/>
      <c r="AH33" s="363"/>
      <c r="AI33" s="554"/>
      <c r="AJ33" s="554"/>
    </row>
    <row r="34" spans="1:36" ht="15.75" x14ac:dyDescent="0.25">
      <c r="A34" s="381">
        <v>5</v>
      </c>
      <c r="B34" s="382" t="s">
        <v>36</v>
      </c>
      <c r="C34" s="382" t="s">
        <v>18</v>
      </c>
      <c r="D34" s="383">
        <f>160*0.9</f>
        <v>144</v>
      </c>
      <c r="E34" s="4" t="s">
        <v>650</v>
      </c>
      <c r="F34" s="4">
        <v>52</v>
      </c>
      <c r="G34" s="4">
        <v>32</v>
      </c>
      <c r="H34" s="4">
        <v>48</v>
      </c>
      <c r="I34" s="4">
        <v>38</v>
      </c>
      <c r="J34" s="4">
        <v>21</v>
      </c>
      <c r="K34" s="4">
        <v>30</v>
      </c>
      <c r="L34" s="4"/>
      <c r="M34" s="4"/>
      <c r="N34" s="4"/>
      <c r="O34" s="4"/>
      <c r="P34" s="4"/>
      <c r="Q34" s="4"/>
      <c r="R34" s="4">
        <v>380</v>
      </c>
      <c r="S34" s="4">
        <v>380</v>
      </c>
      <c r="T34" s="4">
        <v>380</v>
      </c>
      <c r="U34" s="4">
        <v>380</v>
      </c>
      <c r="V34" s="91">
        <f t="shared" si="0"/>
        <v>44</v>
      </c>
      <c r="W34" s="91">
        <f t="shared" si="1"/>
        <v>29.666666666666668</v>
      </c>
      <c r="X34" s="91">
        <f t="shared" si="2"/>
        <v>0</v>
      </c>
      <c r="Y34" s="176">
        <f t="shared" si="3"/>
        <v>0</v>
      </c>
      <c r="Z34" s="378">
        <f>SUM(V34:V41)</f>
        <v>65.666666666666671</v>
      </c>
      <c r="AA34" s="361">
        <f>SUM(W34:W41)</f>
        <v>51.666666666666671</v>
      </c>
      <c r="AB34" s="361">
        <f>SUM(X34:X41)</f>
        <v>0</v>
      </c>
      <c r="AC34" s="361">
        <f>SUM(Y34:Y41)</f>
        <v>0</v>
      </c>
      <c r="AD34" s="361">
        <f t="shared" ref="AD34:AG50" si="11">Z34*0.38*0.9*SQRT(3)</f>
        <v>38.898397036381844</v>
      </c>
      <c r="AE34" s="361">
        <f t="shared" si="11"/>
        <v>30.605337769742064</v>
      </c>
      <c r="AF34" s="361">
        <f t="shared" si="11"/>
        <v>0</v>
      </c>
      <c r="AG34" s="361">
        <f t="shared" si="11"/>
        <v>0</v>
      </c>
      <c r="AH34" s="361">
        <f>MAX(Z34:AC41)</f>
        <v>65.666666666666671</v>
      </c>
      <c r="AI34" s="552">
        <f t="shared" ref="AI34" si="12">AH34*0.38*0.9*SQRT(3)</f>
        <v>38.898397036381844</v>
      </c>
      <c r="AJ34" s="552">
        <f>D34-AI34</f>
        <v>105.10160296361815</v>
      </c>
    </row>
    <row r="35" spans="1:36" ht="15.75" x14ac:dyDescent="0.25">
      <c r="A35" s="333"/>
      <c r="B35" s="371"/>
      <c r="C35" s="371"/>
      <c r="D35" s="385"/>
      <c r="E35" s="7" t="s">
        <v>659</v>
      </c>
      <c r="F35" s="7">
        <v>1</v>
      </c>
      <c r="G35" s="7">
        <v>1</v>
      </c>
      <c r="H35" s="7">
        <v>1</v>
      </c>
      <c r="I35" s="7">
        <v>1</v>
      </c>
      <c r="J35" s="7">
        <v>2</v>
      </c>
      <c r="K35" s="7">
        <v>1</v>
      </c>
      <c r="L35" s="7"/>
      <c r="M35" s="7"/>
      <c r="N35" s="7"/>
      <c r="O35" s="7"/>
      <c r="P35" s="7"/>
      <c r="Q35" s="7"/>
      <c r="R35" s="73">
        <v>380</v>
      </c>
      <c r="S35" s="73">
        <v>380</v>
      </c>
      <c r="T35" s="73">
        <v>380</v>
      </c>
      <c r="U35" s="73">
        <v>380</v>
      </c>
      <c r="V35" s="82">
        <f t="shared" si="0"/>
        <v>1</v>
      </c>
      <c r="W35" s="82">
        <f t="shared" si="1"/>
        <v>1.3333333333333333</v>
      </c>
      <c r="X35" s="82">
        <f t="shared" si="2"/>
        <v>0</v>
      </c>
      <c r="Y35" s="177">
        <f t="shared" si="3"/>
        <v>0</v>
      </c>
      <c r="Z35" s="367"/>
      <c r="AA35" s="362"/>
      <c r="AB35" s="362"/>
      <c r="AC35" s="362"/>
      <c r="AD35" s="362"/>
      <c r="AE35" s="362"/>
      <c r="AF35" s="362"/>
      <c r="AG35" s="362"/>
      <c r="AH35" s="362"/>
      <c r="AI35" s="553"/>
      <c r="AJ35" s="553"/>
    </row>
    <row r="36" spans="1:36" ht="15.75" x14ac:dyDescent="0.25">
      <c r="A36" s="333"/>
      <c r="B36" s="371"/>
      <c r="C36" s="371"/>
      <c r="D36" s="385"/>
      <c r="E36" s="41" t="s">
        <v>660</v>
      </c>
      <c r="F36" s="41">
        <v>34</v>
      </c>
      <c r="G36" s="41">
        <v>12</v>
      </c>
      <c r="H36" s="41">
        <v>16</v>
      </c>
      <c r="I36" s="41">
        <v>31</v>
      </c>
      <c r="J36" s="41">
        <v>12</v>
      </c>
      <c r="K36" s="41">
        <v>19</v>
      </c>
      <c r="L36" s="41"/>
      <c r="M36" s="41"/>
      <c r="N36" s="41"/>
      <c r="O36" s="41"/>
      <c r="P36" s="41"/>
      <c r="Q36" s="41"/>
      <c r="R36" s="72">
        <v>380</v>
      </c>
      <c r="S36" s="72">
        <v>380</v>
      </c>
      <c r="T36" s="72">
        <v>380</v>
      </c>
      <c r="U36" s="72">
        <v>380</v>
      </c>
      <c r="V36" s="82">
        <f t="shared" si="0"/>
        <v>20.666666666666668</v>
      </c>
      <c r="W36" s="82">
        <f t="shared" si="1"/>
        <v>20.666666666666668</v>
      </c>
      <c r="X36" s="82">
        <f t="shared" si="2"/>
        <v>0</v>
      </c>
      <c r="Y36" s="177">
        <f t="shared" si="3"/>
        <v>0</v>
      </c>
      <c r="Z36" s="367"/>
      <c r="AA36" s="362"/>
      <c r="AB36" s="362"/>
      <c r="AC36" s="362"/>
      <c r="AD36" s="362"/>
      <c r="AE36" s="362"/>
      <c r="AF36" s="362"/>
      <c r="AG36" s="362"/>
      <c r="AH36" s="362"/>
      <c r="AI36" s="553"/>
      <c r="AJ36" s="553"/>
    </row>
    <row r="37" spans="1:36" ht="15.75" x14ac:dyDescent="0.25">
      <c r="A37" s="333"/>
      <c r="B37" s="371"/>
      <c r="C37" s="371"/>
      <c r="D37" s="385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3"/>
      <c r="S37" s="73"/>
      <c r="T37" s="73"/>
      <c r="U37" s="73"/>
      <c r="V37" s="82">
        <f t="shared" si="0"/>
        <v>0</v>
      </c>
      <c r="W37" s="82">
        <f t="shared" si="1"/>
        <v>0</v>
      </c>
      <c r="X37" s="82">
        <f t="shared" si="2"/>
        <v>0</v>
      </c>
      <c r="Y37" s="177">
        <f t="shared" si="3"/>
        <v>0</v>
      </c>
      <c r="Z37" s="367"/>
      <c r="AA37" s="362"/>
      <c r="AB37" s="362"/>
      <c r="AC37" s="362"/>
      <c r="AD37" s="362"/>
      <c r="AE37" s="362"/>
      <c r="AF37" s="362"/>
      <c r="AG37" s="362"/>
      <c r="AH37" s="362"/>
      <c r="AI37" s="553"/>
      <c r="AJ37" s="553"/>
    </row>
    <row r="38" spans="1:36" ht="15.75" x14ac:dyDescent="0.25">
      <c r="A38" s="333"/>
      <c r="B38" s="371"/>
      <c r="C38" s="371"/>
      <c r="D38" s="38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72"/>
      <c r="S38" s="72"/>
      <c r="T38" s="72"/>
      <c r="U38" s="72"/>
      <c r="V38" s="82">
        <f t="shared" si="0"/>
        <v>0</v>
      </c>
      <c r="W38" s="82">
        <f t="shared" si="1"/>
        <v>0</v>
      </c>
      <c r="X38" s="82">
        <f t="shared" si="2"/>
        <v>0</v>
      </c>
      <c r="Y38" s="177">
        <f t="shared" si="3"/>
        <v>0</v>
      </c>
      <c r="Z38" s="367"/>
      <c r="AA38" s="362"/>
      <c r="AB38" s="362"/>
      <c r="AC38" s="362"/>
      <c r="AD38" s="362"/>
      <c r="AE38" s="362"/>
      <c r="AF38" s="362"/>
      <c r="AG38" s="362"/>
      <c r="AH38" s="362"/>
      <c r="AI38" s="553"/>
      <c r="AJ38" s="553"/>
    </row>
    <row r="39" spans="1:36" ht="15.75" x14ac:dyDescent="0.25">
      <c r="A39" s="333"/>
      <c r="B39" s="371"/>
      <c r="C39" s="371"/>
      <c r="D39" s="38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3"/>
      <c r="S39" s="73"/>
      <c r="T39" s="73"/>
      <c r="U39" s="73"/>
      <c r="V39" s="82">
        <f t="shared" si="0"/>
        <v>0</v>
      </c>
      <c r="W39" s="82">
        <f t="shared" si="1"/>
        <v>0</v>
      </c>
      <c r="X39" s="82">
        <f t="shared" si="2"/>
        <v>0</v>
      </c>
      <c r="Y39" s="177">
        <f t="shared" si="3"/>
        <v>0</v>
      </c>
      <c r="Z39" s="367"/>
      <c r="AA39" s="362"/>
      <c r="AB39" s="362"/>
      <c r="AC39" s="362"/>
      <c r="AD39" s="362"/>
      <c r="AE39" s="362"/>
      <c r="AF39" s="362"/>
      <c r="AG39" s="362"/>
      <c r="AH39" s="362"/>
      <c r="AI39" s="553"/>
      <c r="AJ39" s="553"/>
    </row>
    <row r="40" spans="1:36" ht="15.75" x14ac:dyDescent="0.25">
      <c r="A40" s="333"/>
      <c r="B40" s="371"/>
      <c r="C40" s="371"/>
      <c r="D40" s="38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72"/>
      <c r="S40" s="72"/>
      <c r="T40" s="72"/>
      <c r="U40" s="72"/>
      <c r="V40" s="82">
        <f t="shared" si="0"/>
        <v>0</v>
      </c>
      <c r="W40" s="82">
        <f t="shared" si="1"/>
        <v>0</v>
      </c>
      <c r="X40" s="82">
        <f t="shared" si="2"/>
        <v>0</v>
      </c>
      <c r="Y40" s="177">
        <f t="shared" si="3"/>
        <v>0</v>
      </c>
      <c r="Z40" s="367"/>
      <c r="AA40" s="362"/>
      <c r="AB40" s="362"/>
      <c r="AC40" s="362"/>
      <c r="AD40" s="362"/>
      <c r="AE40" s="362"/>
      <c r="AF40" s="362"/>
      <c r="AG40" s="362"/>
      <c r="AH40" s="362"/>
      <c r="AI40" s="553"/>
      <c r="AJ40" s="553"/>
    </row>
    <row r="41" spans="1:36" ht="16.5" thickBot="1" x14ac:dyDescent="0.3">
      <c r="A41" s="334"/>
      <c r="B41" s="372"/>
      <c r="C41" s="372"/>
      <c r="D41" s="384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70"/>
      <c r="S41" s="70"/>
      <c r="T41" s="70"/>
      <c r="U41" s="70"/>
      <c r="V41" s="84">
        <f t="shared" si="0"/>
        <v>0</v>
      </c>
      <c r="W41" s="84">
        <f t="shared" si="1"/>
        <v>0</v>
      </c>
      <c r="X41" s="84">
        <f t="shared" si="2"/>
        <v>0</v>
      </c>
      <c r="Y41" s="178">
        <f t="shared" si="3"/>
        <v>0</v>
      </c>
      <c r="Z41" s="368"/>
      <c r="AA41" s="363"/>
      <c r="AB41" s="363"/>
      <c r="AC41" s="363"/>
      <c r="AD41" s="363"/>
      <c r="AE41" s="363"/>
      <c r="AF41" s="363"/>
      <c r="AG41" s="363"/>
      <c r="AH41" s="363"/>
      <c r="AI41" s="554"/>
      <c r="AJ41" s="554"/>
    </row>
    <row r="42" spans="1:36" ht="15.75" x14ac:dyDescent="0.25">
      <c r="A42" s="381">
        <v>6</v>
      </c>
      <c r="B42" s="382" t="s">
        <v>42</v>
      </c>
      <c r="C42" s="382" t="s">
        <v>18</v>
      </c>
      <c r="D42" s="383">
        <f>160*0.9</f>
        <v>144</v>
      </c>
      <c r="E42" s="4" t="s">
        <v>661</v>
      </c>
      <c r="F42" s="4">
        <v>10</v>
      </c>
      <c r="G42" s="4">
        <v>1</v>
      </c>
      <c r="H42" s="4">
        <v>4</v>
      </c>
      <c r="I42" s="4">
        <v>8</v>
      </c>
      <c r="J42" s="4">
        <v>4</v>
      </c>
      <c r="K42" s="4">
        <v>3</v>
      </c>
      <c r="L42" s="4"/>
      <c r="M42" s="4"/>
      <c r="N42" s="4"/>
      <c r="O42" s="4"/>
      <c r="P42" s="4"/>
      <c r="Q42" s="4"/>
      <c r="R42" s="4">
        <v>380</v>
      </c>
      <c r="S42" s="4">
        <v>380</v>
      </c>
      <c r="T42" s="4">
        <v>380</v>
      </c>
      <c r="U42" s="4">
        <v>380</v>
      </c>
      <c r="V42" s="91">
        <f t="shared" si="0"/>
        <v>5</v>
      </c>
      <c r="W42" s="91">
        <f t="shared" si="1"/>
        <v>5</v>
      </c>
      <c r="X42" s="91">
        <f t="shared" si="2"/>
        <v>0</v>
      </c>
      <c r="Y42" s="176">
        <f t="shared" si="3"/>
        <v>0</v>
      </c>
      <c r="Z42" s="378">
        <f>SUM(V42:V49)</f>
        <v>12.666666666666666</v>
      </c>
      <c r="AA42" s="361">
        <f>SUM(W42:W49)</f>
        <v>10</v>
      </c>
      <c r="AB42" s="361">
        <f>SUM(X42:X49)</f>
        <v>0</v>
      </c>
      <c r="AC42" s="361">
        <f>SUM(Y42:Y49)</f>
        <v>0</v>
      </c>
      <c r="AD42" s="361">
        <f t="shared" ref="AD42" si="13">Z42*0.38*0.9*SQRT(3)</f>
        <v>7.5032440983883761</v>
      </c>
      <c r="AE42" s="361">
        <f t="shared" si="11"/>
        <v>5.9236137618855595</v>
      </c>
      <c r="AF42" s="361">
        <f t="shared" si="11"/>
        <v>0</v>
      </c>
      <c r="AG42" s="361">
        <f t="shared" si="11"/>
        <v>0</v>
      </c>
      <c r="AH42" s="361">
        <f>MAX(Z42:AC49)</f>
        <v>12.666666666666666</v>
      </c>
      <c r="AI42" s="552">
        <f t="shared" ref="AI42" si="14">AH42*0.38*0.9*SQRT(3)</f>
        <v>7.5032440983883761</v>
      </c>
      <c r="AJ42" s="552">
        <f>D42-AI42</f>
        <v>136.49675590161164</v>
      </c>
    </row>
    <row r="43" spans="1:36" ht="15.75" x14ac:dyDescent="0.25">
      <c r="A43" s="333"/>
      <c r="B43" s="371"/>
      <c r="C43" s="371"/>
      <c r="D43" s="385"/>
      <c r="E43" s="7" t="s">
        <v>662</v>
      </c>
      <c r="F43" s="7">
        <v>5</v>
      </c>
      <c r="G43" s="7">
        <v>4</v>
      </c>
      <c r="H43" s="7">
        <v>2</v>
      </c>
      <c r="I43" s="7">
        <v>8</v>
      </c>
      <c r="J43" s="7">
        <v>5</v>
      </c>
      <c r="K43" s="7">
        <v>2</v>
      </c>
      <c r="L43" s="7"/>
      <c r="M43" s="7"/>
      <c r="N43" s="7"/>
      <c r="O43" s="7"/>
      <c r="P43" s="7"/>
      <c r="Q43" s="7"/>
      <c r="R43" s="73">
        <v>380</v>
      </c>
      <c r="S43" s="73">
        <v>380</v>
      </c>
      <c r="T43" s="73">
        <v>380</v>
      </c>
      <c r="U43" s="73">
        <v>380</v>
      </c>
      <c r="V43" s="82">
        <f t="shared" si="0"/>
        <v>3.6666666666666665</v>
      </c>
      <c r="W43" s="82">
        <f t="shared" si="1"/>
        <v>5</v>
      </c>
      <c r="X43" s="82">
        <f t="shared" si="2"/>
        <v>0</v>
      </c>
      <c r="Y43" s="177">
        <f t="shared" si="3"/>
        <v>0</v>
      </c>
      <c r="Z43" s="367"/>
      <c r="AA43" s="362"/>
      <c r="AB43" s="362"/>
      <c r="AC43" s="362"/>
      <c r="AD43" s="362"/>
      <c r="AE43" s="362"/>
      <c r="AF43" s="362"/>
      <c r="AG43" s="362"/>
      <c r="AH43" s="362"/>
      <c r="AI43" s="553"/>
      <c r="AJ43" s="553"/>
    </row>
    <row r="44" spans="1:36" ht="15.75" x14ac:dyDescent="0.25">
      <c r="A44" s="333"/>
      <c r="B44" s="371"/>
      <c r="C44" s="371"/>
      <c r="D44" s="385"/>
      <c r="E44" s="41" t="s">
        <v>663</v>
      </c>
      <c r="F44" s="41">
        <v>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/>
      <c r="N44" s="41"/>
      <c r="O44" s="41"/>
      <c r="P44" s="41"/>
      <c r="Q44" s="41"/>
      <c r="R44" s="72">
        <v>380</v>
      </c>
      <c r="S44" s="72">
        <v>380</v>
      </c>
      <c r="T44" s="72">
        <v>380</v>
      </c>
      <c r="U44" s="72">
        <v>380</v>
      </c>
      <c r="V44" s="82">
        <f t="shared" si="0"/>
        <v>4</v>
      </c>
      <c r="W44" s="82">
        <f t="shared" si="1"/>
        <v>0</v>
      </c>
      <c r="X44" s="82">
        <f t="shared" si="2"/>
        <v>0</v>
      </c>
      <c r="Y44" s="177">
        <f t="shared" si="3"/>
        <v>0</v>
      </c>
      <c r="Z44" s="367"/>
      <c r="AA44" s="362"/>
      <c r="AB44" s="362"/>
      <c r="AC44" s="362"/>
      <c r="AD44" s="362"/>
      <c r="AE44" s="362"/>
      <c r="AF44" s="362"/>
      <c r="AG44" s="362"/>
      <c r="AH44" s="362"/>
      <c r="AI44" s="553"/>
      <c r="AJ44" s="553"/>
    </row>
    <row r="45" spans="1:36" ht="15.75" x14ac:dyDescent="0.25">
      <c r="A45" s="333"/>
      <c r="B45" s="371"/>
      <c r="C45" s="371"/>
      <c r="D45" s="385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3"/>
      <c r="S45" s="73"/>
      <c r="T45" s="73"/>
      <c r="U45" s="73"/>
      <c r="V45" s="82">
        <f t="shared" si="0"/>
        <v>0</v>
      </c>
      <c r="W45" s="82">
        <f t="shared" si="1"/>
        <v>0</v>
      </c>
      <c r="X45" s="82">
        <f t="shared" si="2"/>
        <v>0</v>
      </c>
      <c r="Y45" s="177">
        <f t="shared" si="3"/>
        <v>0</v>
      </c>
      <c r="Z45" s="367"/>
      <c r="AA45" s="362"/>
      <c r="AB45" s="362"/>
      <c r="AC45" s="362"/>
      <c r="AD45" s="362"/>
      <c r="AE45" s="362"/>
      <c r="AF45" s="362"/>
      <c r="AG45" s="362"/>
      <c r="AH45" s="362"/>
      <c r="AI45" s="553"/>
      <c r="AJ45" s="553"/>
    </row>
    <row r="46" spans="1:36" ht="15.75" x14ac:dyDescent="0.25">
      <c r="A46" s="333"/>
      <c r="B46" s="371"/>
      <c r="C46" s="371"/>
      <c r="D46" s="38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72"/>
      <c r="S46" s="72"/>
      <c r="T46" s="72"/>
      <c r="U46" s="72"/>
      <c r="V46" s="82">
        <f t="shared" si="0"/>
        <v>0</v>
      </c>
      <c r="W46" s="82">
        <f t="shared" si="1"/>
        <v>0</v>
      </c>
      <c r="X46" s="82">
        <f t="shared" si="2"/>
        <v>0</v>
      </c>
      <c r="Y46" s="177">
        <f t="shared" si="3"/>
        <v>0</v>
      </c>
      <c r="Z46" s="367"/>
      <c r="AA46" s="362"/>
      <c r="AB46" s="362"/>
      <c r="AC46" s="362"/>
      <c r="AD46" s="362"/>
      <c r="AE46" s="362"/>
      <c r="AF46" s="362"/>
      <c r="AG46" s="362"/>
      <c r="AH46" s="362"/>
      <c r="AI46" s="553"/>
      <c r="AJ46" s="553"/>
    </row>
    <row r="47" spans="1:36" ht="15.75" x14ac:dyDescent="0.25">
      <c r="A47" s="333"/>
      <c r="B47" s="371"/>
      <c r="C47" s="371"/>
      <c r="D47" s="38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3"/>
      <c r="S47" s="73"/>
      <c r="T47" s="73"/>
      <c r="U47" s="73"/>
      <c r="V47" s="82">
        <f t="shared" si="0"/>
        <v>0</v>
      </c>
      <c r="W47" s="82">
        <f t="shared" si="1"/>
        <v>0</v>
      </c>
      <c r="X47" s="82">
        <f t="shared" si="2"/>
        <v>0</v>
      </c>
      <c r="Y47" s="177">
        <f t="shared" si="3"/>
        <v>0</v>
      </c>
      <c r="Z47" s="367"/>
      <c r="AA47" s="362"/>
      <c r="AB47" s="362"/>
      <c r="AC47" s="362"/>
      <c r="AD47" s="362"/>
      <c r="AE47" s="362"/>
      <c r="AF47" s="362"/>
      <c r="AG47" s="362"/>
      <c r="AH47" s="362"/>
      <c r="AI47" s="553"/>
      <c r="AJ47" s="553"/>
    </row>
    <row r="48" spans="1:36" ht="15.75" x14ac:dyDescent="0.25">
      <c r="A48" s="333"/>
      <c r="B48" s="371"/>
      <c r="C48" s="371"/>
      <c r="D48" s="38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72"/>
      <c r="S48" s="72"/>
      <c r="T48" s="72"/>
      <c r="U48" s="72"/>
      <c r="V48" s="82">
        <f t="shared" si="0"/>
        <v>0</v>
      </c>
      <c r="W48" s="82">
        <f t="shared" si="1"/>
        <v>0</v>
      </c>
      <c r="X48" s="82">
        <f t="shared" si="2"/>
        <v>0</v>
      </c>
      <c r="Y48" s="177">
        <f t="shared" si="3"/>
        <v>0</v>
      </c>
      <c r="Z48" s="367"/>
      <c r="AA48" s="362"/>
      <c r="AB48" s="362"/>
      <c r="AC48" s="362"/>
      <c r="AD48" s="362"/>
      <c r="AE48" s="362"/>
      <c r="AF48" s="362"/>
      <c r="AG48" s="362"/>
      <c r="AH48" s="362"/>
      <c r="AI48" s="553"/>
      <c r="AJ48" s="553"/>
    </row>
    <row r="49" spans="1:36" ht="16.5" thickBot="1" x14ac:dyDescent="0.3">
      <c r="A49" s="334"/>
      <c r="B49" s="372"/>
      <c r="C49" s="372"/>
      <c r="D49" s="384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70"/>
      <c r="S49" s="70"/>
      <c r="T49" s="70"/>
      <c r="U49" s="70"/>
      <c r="V49" s="84">
        <f t="shared" si="0"/>
        <v>0</v>
      </c>
      <c r="W49" s="84">
        <f t="shared" si="1"/>
        <v>0</v>
      </c>
      <c r="X49" s="84">
        <f t="shared" si="2"/>
        <v>0</v>
      </c>
      <c r="Y49" s="178">
        <f t="shared" si="3"/>
        <v>0</v>
      </c>
      <c r="Z49" s="368"/>
      <c r="AA49" s="363"/>
      <c r="AB49" s="363"/>
      <c r="AC49" s="363"/>
      <c r="AD49" s="363"/>
      <c r="AE49" s="363"/>
      <c r="AF49" s="363"/>
      <c r="AG49" s="363"/>
      <c r="AH49" s="363"/>
      <c r="AI49" s="554"/>
      <c r="AJ49" s="554"/>
    </row>
    <row r="50" spans="1:36" ht="15.75" x14ac:dyDescent="0.25">
      <c r="A50" s="381">
        <v>7</v>
      </c>
      <c r="B50" s="382" t="s">
        <v>46</v>
      </c>
      <c r="C50" s="377" t="s">
        <v>21</v>
      </c>
      <c r="D50" s="391">
        <f>250*0.9</f>
        <v>225</v>
      </c>
      <c r="E50" s="4" t="s">
        <v>664</v>
      </c>
      <c r="F50" s="4">
        <v>30</v>
      </c>
      <c r="G50" s="4">
        <v>14</v>
      </c>
      <c r="H50" s="4">
        <v>15</v>
      </c>
      <c r="I50" s="4">
        <v>28</v>
      </c>
      <c r="J50" s="4">
        <v>24</v>
      </c>
      <c r="K50" s="4">
        <v>22</v>
      </c>
      <c r="L50" s="4"/>
      <c r="M50" s="4"/>
      <c r="N50" s="4"/>
      <c r="O50" s="4"/>
      <c r="P50" s="4"/>
      <c r="Q50" s="4"/>
      <c r="R50" s="4">
        <v>380</v>
      </c>
      <c r="S50" s="4">
        <v>380</v>
      </c>
      <c r="T50" s="4">
        <v>380</v>
      </c>
      <c r="U50" s="4">
        <v>380</v>
      </c>
      <c r="V50" s="91">
        <f t="shared" si="0"/>
        <v>19.666666666666668</v>
      </c>
      <c r="W50" s="91">
        <f t="shared" si="1"/>
        <v>24.666666666666668</v>
      </c>
      <c r="X50" s="91">
        <f t="shared" si="2"/>
        <v>0</v>
      </c>
      <c r="Y50" s="176">
        <f t="shared" si="3"/>
        <v>0</v>
      </c>
      <c r="Z50" s="378">
        <f>SUM(V50:V52)</f>
        <v>57.333333333333336</v>
      </c>
      <c r="AA50" s="361">
        <f>SUM(W50:W52)</f>
        <v>56.666666666666671</v>
      </c>
      <c r="AB50" s="361">
        <f>SUM(X50:X52)</f>
        <v>0</v>
      </c>
      <c r="AC50" s="361">
        <f>SUM(Y50:Y52)</f>
        <v>0</v>
      </c>
      <c r="AD50" s="361">
        <f t="shared" ref="AD50" si="15">Z50*0.38*0.9*SQRT(3)</f>
        <v>33.96205223481055</v>
      </c>
      <c r="AE50" s="361">
        <f t="shared" si="11"/>
        <v>33.567144650684845</v>
      </c>
      <c r="AF50" s="361">
        <f t="shared" si="11"/>
        <v>0</v>
      </c>
      <c r="AG50" s="361">
        <f t="shared" si="11"/>
        <v>0</v>
      </c>
      <c r="AH50" s="361">
        <f>MAX(Z50:AC52)</f>
        <v>57.333333333333336</v>
      </c>
      <c r="AI50" s="552">
        <f t="shared" ref="AI50" si="16">AH50*0.38*0.9*SQRT(3)</f>
        <v>33.96205223481055</v>
      </c>
      <c r="AJ50" s="552">
        <f>D50-AI50</f>
        <v>191.03794776518944</v>
      </c>
    </row>
    <row r="51" spans="1:36" ht="15.75" x14ac:dyDescent="0.25">
      <c r="A51" s="333"/>
      <c r="B51" s="371"/>
      <c r="C51" s="375"/>
      <c r="D51" s="392"/>
      <c r="E51" s="7" t="s">
        <v>665</v>
      </c>
      <c r="F51" s="7">
        <v>33</v>
      </c>
      <c r="G51" s="7">
        <v>23</v>
      </c>
      <c r="H51" s="7">
        <v>23</v>
      </c>
      <c r="I51" s="7">
        <v>30</v>
      </c>
      <c r="J51" s="7">
        <v>18</v>
      </c>
      <c r="K51" s="7">
        <v>24</v>
      </c>
      <c r="L51" s="7"/>
      <c r="M51" s="7"/>
      <c r="N51" s="7"/>
      <c r="O51" s="7"/>
      <c r="P51" s="7"/>
      <c r="Q51" s="7"/>
      <c r="R51" s="73">
        <v>380</v>
      </c>
      <c r="S51" s="73">
        <v>380</v>
      </c>
      <c r="T51" s="73">
        <v>380</v>
      </c>
      <c r="U51" s="73">
        <v>380</v>
      </c>
      <c r="V51" s="82">
        <f t="shared" si="0"/>
        <v>26.333333333333332</v>
      </c>
      <c r="W51" s="82">
        <f t="shared" si="1"/>
        <v>24</v>
      </c>
      <c r="X51" s="82">
        <f t="shared" si="2"/>
        <v>0</v>
      </c>
      <c r="Y51" s="177">
        <f t="shared" si="3"/>
        <v>0</v>
      </c>
      <c r="Z51" s="367"/>
      <c r="AA51" s="362"/>
      <c r="AB51" s="362"/>
      <c r="AC51" s="362"/>
      <c r="AD51" s="362"/>
      <c r="AE51" s="362"/>
      <c r="AF51" s="362"/>
      <c r="AG51" s="362"/>
      <c r="AH51" s="362"/>
      <c r="AI51" s="553"/>
      <c r="AJ51" s="553"/>
    </row>
    <row r="52" spans="1:36" ht="16.5" thickBot="1" x14ac:dyDescent="0.3">
      <c r="A52" s="334"/>
      <c r="B52" s="372"/>
      <c r="C52" s="376"/>
      <c r="D52" s="393"/>
      <c r="E52" s="48" t="s">
        <v>666</v>
      </c>
      <c r="F52" s="48">
        <v>7</v>
      </c>
      <c r="G52" s="48">
        <v>10</v>
      </c>
      <c r="H52" s="48">
        <v>17</v>
      </c>
      <c r="I52" s="48">
        <v>10</v>
      </c>
      <c r="J52" s="48">
        <v>8</v>
      </c>
      <c r="K52" s="48">
        <v>6</v>
      </c>
      <c r="L52" s="48"/>
      <c r="M52" s="48"/>
      <c r="N52" s="48"/>
      <c r="O52" s="48"/>
      <c r="P52" s="48"/>
      <c r="Q52" s="48"/>
      <c r="R52" s="86">
        <v>380</v>
      </c>
      <c r="S52" s="86">
        <v>380</v>
      </c>
      <c r="T52" s="86">
        <v>380</v>
      </c>
      <c r="U52" s="86">
        <v>380</v>
      </c>
      <c r="V52" s="84">
        <f t="shared" si="0"/>
        <v>11.333333333333334</v>
      </c>
      <c r="W52" s="84">
        <f t="shared" si="1"/>
        <v>8</v>
      </c>
      <c r="X52" s="84">
        <f t="shared" si="2"/>
        <v>0</v>
      </c>
      <c r="Y52" s="178">
        <f t="shared" si="3"/>
        <v>0</v>
      </c>
      <c r="Z52" s="368"/>
      <c r="AA52" s="363"/>
      <c r="AB52" s="363"/>
      <c r="AC52" s="363"/>
      <c r="AD52" s="363"/>
      <c r="AE52" s="363"/>
      <c r="AF52" s="363"/>
      <c r="AG52" s="363"/>
      <c r="AH52" s="363"/>
      <c r="AI52" s="554"/>
      <c r="AJ52" s="554"/>
    </row>
    <row r="53" spans="1:36" ht="15.75" x14ac:dyDescent="0.25">
      <c r="A53" s="381">
        <v>8</v>
      </c>
      <c r="B53" s="382" t="s">
        <v>49</v>
      </c>
      <c r="C53" s="457" t="s">
        <v>667</v>
      </c>
      <c r="D53" s="383">
        <f>160*0.9</f>
        <v>144</v>
      </c>
      <c r="E53" s="4" t="s">
        <v>668</v>
      </c>
      <c r="F53" s="4">
        <v>26</v>
      </c>
      <c r="G53" s="4">
        <v>34</v>
      </c>
      <c r="H53" s="4">
        <v>38</v>
      </c>
      <c r="I53" s="4">
        <v>20</v>
      </c>
      <c r="J53" s="4">
        <v>29</v>
      </c>
      <c r="K53" s="4">
        <v>28</v>
      </c>
      <c r="L53" s="4"/>
      <c r="M53" s="4"/>
      <c r="N53" s="4"/>
      <c r="O53" s="4"/>
      <c r="P53" s="4"/>
      <c r="Q53" s="4"/>
      <c r="R53" s="4">
        <v>380</v>
      </c>
      <c r="S53" s="4">
        <v>380</v>
      </c>
      <c r="T53" s="4">
        <v>380</v>
      </c>
      <c r="U53" s="4">
        <v>380</v>
      </c>
      <c r="V53" s="91">
        <f t="shared" si="0"/>
        <v>32.666666666666664</v>
      </c>
      <c r="W53" s="91">
        <f t="shared" si="1"/>
        <v>25.666666666666668</v>
      </c>
      <c r="X53" s="91">
        <f t="shared" si="2"/>
        <v>0</v>
      </c>
      <c r="Y53" s="176">
        <f t="shared" si="3"/>
        <v>0</v>
      </c>
      <c r="Z53" s="378">
        <f>SUM(V53:V55)</f>
        <v>43.666666666666664</v>
      </c>
      <c r="AA53" s="361">
        <f>SUM(W53:W55)</f>
        <v>35.333333333333336</v>
      </c>
      <c r="AB53" s="361">
        <f>SUM(X53:X55)</f>
        <v>0</v>
      </c>
      <c r="AC53" s="361">
        <f>SUM(Y53:Y55)</f>
        <v>0</v>
      </c>
      <c r="AD53" s="361">
        <f t="shared" ref="AD53:AG53" si="17">Z53*0.38*0.9*SQRT(3)</f>
        <v>25.866446760233615</v>
      </c>
      <c r="AE53" s="361">
        <f t="shared" si="17"/>
        <v>20.930101958662313</v>
      </c>
      <c r="AF53" s="361">
        <f t="shared" si="17"/>
        <v>0</v>
      </c>
      <c r="AG53" s="361">
        <f t="shared" si="17"/>
        <v>0</v>
      </c>
      <c r="AH53" s="361">
        <f>MAX(Z53:AC55)</f>
        <v>43.666666666666664</v>
      </c>
      <c r="AI53" s="552">
        <f t="shared" ref="AI53" si="18">AH53*0.38*0.9*SQRT(3)</f>
        <v>25.866446760233615</v>
      </c>
      <c r="AJ53" s="552">
        <f>D53-AI53</f>
        <v>118.13355323976639</v>
      </c>
    </row>
    <row r="54" spans="1:36" ht="15.75" x14ac:dyDescent="0.25">
      <c r="A54" s="333"/>
      <c r="B54" s="371"/>
      <c r="C54" s="458"/>
      <c r="D54" s="385"/>
      <c r="E54" s="7" t="s">
        <v>669</v>
      </c>
      <c r="F54" s="7">
        <v>9</v>
      </c>
      <c r="G54" s="7">
        <v>19</v>
      </c>
      <c r="H54" s="7">
        <v>5</v>
      </c>
      <c r="I54" s="7">
        <v>8</v>
      </c>
      <c r="J54" s="7">
        <v>14</v>
      </c>
      <c r="K54" s="7">
        <v>7</v>
      </c>
      <c r="L54" s="7"/>
      <c r="M54" s="7"/>
      <c r="N54" s="7"/>
      <c r="O54" s="7"/>
      <c r="P54" s="7"/>
      <c r="Q54" s="7"/>
      <c r="R54" s="73">
        <v>380</v>
      </c>
      <c r="S54" s="73">
        <v>380</v>
      </c>
      <c r="T54" s="73">
        <v>380</v>
      </c>
      <c r="U54" s="73">
        <v>380</v>
      </c>
      <c r="V54" s="82">
        <f t="shared" si="0"/>
        <v>11</v>
      </c>
      <c r="W54" s="82">
        <f t="shared" si="1"/>
        <v>9.6666666666666661</v>
      </c>
      <c r="X54" s="82">
        <f t="shared" si="2"/>
        <v>0</v>
      </c>
      <c r="Y54" s="177">
        <f t="shared" si="3"/>
        <v>0</v>
      </c>
      <c r="Z54" s="367"/>
      <c r="AA54" s="362"/>
      <c r="AB54" s="362"/>
      <c r="AC54" s="362"/>
      <c r="AD54" s="362"/>
      <c r="AE54" s="362"/>
      <c r="AF54" s="362"/>
      <c r="AG54" s="362"/>
      <c r="AH54" s="362"/>
      <c r="AI54" s="553"/>
      <c r="AJ54" s="553"/>
    </row>
    <row r="55" spans="1:36" ht="32.25" thickBot="1" x14ac:dyDescent="0.3">
      <c r="A55" s="334"/>
      <c r="B55" s="372"/>
      <c r="C55" s="459"/>
      <c r="D55" s="384"/>
      <c r="E55" s="48" t="s">
        <v>670</v>
      </c>
      <c r="F55" s="464" t="s">
        <v>916</v>
      </c>
      <c r="G55" s="465"/>
      <c r="H55" s="465"/>
      <c r="I55" s="466"/>
      <c r="J55" s="48">
        <v>0</v>
      </c>
      <c r="K55" s="48">
        <v>0</v>
      </c>
      <c r="L55" s="48"/>
      <c r="M55" s="48"/>
      <c r="N55" s="48"/>
      <c r="O55" s="48"/>
      <c r="P55" s="48"/>
      <c r="Q55" s="48"/>
      <c r="R55" s="86">
        <v>380</v>
      </c>
      <c r="S55" s="86">
        <v>380</v>
      </c>
      <c r="T55" s="86">
        <v>380</v>
      </c>
      <c r="U55" s="86">
        <v>380</v>
      </c>
      <c r="V55" s="84" t="str">
        <f t="shared" si="0"/>
        <v>от ТП дет. Сад</v>
      </c>
      <c r="W55" s="84">
        <f t="shared" si="1"/>
        <v>0</v>
      </c>
      <c r="X55" s="84">
        <f t="shared" si="2"/>
        <v>0</v>
      </c>
      <c r="Y55" s="178">
        <f t="shared" si="3"/>
        <v>0</v>
      </c>
      <c r="Z55" s="368"/>
      <c r="AA55" s="363"/>
      <c r="AB55" s="363"/>
      <c r="AC55" s="363"/>
      <c r="AD55" s="363"/>
      <c r="AE55" s="363"/>
      <c r="AF55" s="363"/>
      <c r="AG55" s="363"/>
      <c r="AH55" s="363"/>
      <c r="AI55" s="554"/>
      <c r="AJ55" s="554"/>
    </row>
    <row r="56" spans="1:36" ht="15.75" x14ac:dyDescent="0.25">
      <c r="A56" s="381">
        <v>9</v>
      </c>
      <c r="B56" s="460" t="s">
        <v>671</v>
      </c>
      <c r="C56" s="462" t="s">
        <v>889</v>
      </c>
      <c r="D56" s="455"/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/>
      <c r="M56" s="4"/>
      <c r="N56" s="4"/>
      <c r="O56" s="4"/>
      <c r="P56" s="4"/>
      <c r="Q56" s="4"/>
      <c r="R56" s="4">
        <v>380</v>
      </c>
      <c r="S56" s="4">
        <v>380</v>
      </c>
      <c r="T56" s="4">
        <v>380</v>
      </c>
      <c r="U56" s="4">
        <v>380</v>
      </c>
      <c r="V56" s="91">
        <f t="shared" si="0"/>
        <v>0</v>
      </c>
      <c r="W56" s="91">
        <f t="shared" si="1"/>
        <v>0</v>
      </c>
      <c r="X56" s="91">
        <f t="shared" si="2"/>
        <v>0</v>
      </c>
      <c r="Y56" s="176">
        <f t="shared" si="3"/>
        <v>0</v>
      </c>
      <c r="Z56" s="378">
        <f>SUM(V56:V57)</f>
        <v>0</v>
      </c>
      <c r="AA56" s="361">
        <f>SUM(W56:W57)</f>
        <v>0</v>
      </c>
      <c r="AB56" s="361">
        <f>SUM(X56:X57)</f>
        <v>0</v>
      </c>
      <c r="AC56" s="361">
        <f>SUM(Y56:Y57)</f>
        <v>0</v>
      </c>
      <c r="AD56" s="361">
        <f t="shared" ref="AD56:AG56" si="19">Z56*0.38*0.9*SQRT(3)</f>
        <v>0</v>
      </c>
      <c r="AE56" s="361">
        <f t="shared" si="19"/>
        <v>0</v>
      </c>
      <c r="AF56" s="361">
        <f t="shared" si="19"/>
        <v>0</v>
      </c>
      <c r="AG56" s="361">
        <f t="shared" si="19"/>
        <v>0</v>
      </c>
      <c r="AH56" s="361">
        <f>MAX(Z56:AC57)</f>
        <v>0</v>
      </c>
      <c r="AI56" s="552">
        <f t="shared" ref="AI56" si="20">AH56*0.38*0.9*SQRT(3)</f>
        <v>0</v>
      </c>
      <c r="AJ56" s="552">
        <f>D56-AI56</f>
        <v>0</v>
      </c>
    </row>
    <row r="57" spans="1:36" ht="16.5" thickBot="1" x14ac:dyDescent="0.3">
      <c r="A57" s="334"/>
      <c r="B57" s="461"/>
      <c r="C57" s="463"/>
      <c r="D57" s="45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70"/>
      <c r="S57" s="70"/>
      <c r="T57" s="70"/>
      <c r="U57" s="70"/>
      <c r="V57" s="84">
        <f t="shared" si="0"/>
        <v>0</v>
      </c>
      <c r="W57" s="84">
        <f t="shared" si="1"/>
        <v>0</v>
      </c>
      <c r="X57" s="84">
        <f t="shared" si="2"/>
        <v>0</v>
      </c>
      <c r="Y57" s="178">
        <f t="shared" si="3"/>
        <v>0</v>
      </c>
      <c r="Z57" s="368"/>
      <c r="AA57" s="363"/>
      <c r="AB57" s="363"/>
      <c r="AC57" s="363"/>
      <c r="AD57" s="363"/>
      <c r="AE57" s="363"/>
      <c r="AF57" s="363"/>
      <c r="AG57" s="363"/>
      <c r="AH57" s="363"/>
      <c r="AI57" s="554"/>
      <c r="AJ57" s="554"/>
    </row>
    <row r="58" spans="1:36" ht="16.5" thickBot="1" x14ac:dyDescent="0.3">
      <c r="A58" s="95">
        <v>10</v>
      </c>
      <c r="B58" s="96" t="s">
        <v>672</v>
      </c>
      <c r="C58" s="97" t="s">
        <v>18</v>
      </c>
      <c r="D58" s="147"/>
      <c r="E58" s="98">
        <v>1</v>
      </c>
      <c r="F58" s="98">
        <v>43</v>
      </c>
      <c r="G58" s="98">
        <v>38</v>
      </c>
      <c r="H58" s="98">
        <v>47</v>
      </c>
      <c r="I58" s="98">
        <v>34</v>
      </c>
      <c r="J58" s="98">
        <v>32</v>
      </c>
      <c r="K58" s="98">
        <v>38</v>
      </c>
      <c r="L58" s="98"/>
      <c r="M58" s="98"/>
      <c r="N58" s="98"/>
      <c r="O58" s="98"/>
      <c r="P58" s="98"/>
      <c r="Q58" s="98"/>
      <c r="R58" s="98">
        <v>380</v>
      </c>
      <c r="S58" s="98">
        <v>380</v>
      </c>
      <c r="T58" s="98">
        <v>380</v>
      </c>
      <c r="U58" s="98">
        <v>380</v>
      </c>
      <c r="V58" s="99">
        <f t="shared" si="0"/>
        <v>42.666666666666664</v>
      </c>
      <c r="W58" s="99">
        <f t="shared" si="1"/>
        <v>34.666666666666664</v>
      </c>
      <c r="X58" s="99">
        <f t="shared" si="2"/>
        <v>0</v>
      </c>
      <c r="Y58" s="100">
        <f t="shared" si="3"/>
        <v>0</v>
      </c>
      <c r="Z58" s="100">
        <f>SUM(V58:V58)</f>
        <v>42.666666666666664</v>
      </c>
      <c r="AA58" s="101">
        <f>SUM(W58:W58)</f>
        <v>34.666666666666664</v>
      </c>
      <c r="AB58" s="101">
        <f>SUM(X58:X58)</f>
        <v>0</v>
      </c>
      <c r="AC58" s="101">
        <f>SUM(Y58:Y58)</f>
        <v>0</v>
      </c>
      <c r="AD58" s="101">
        <f t="shared" ref="AD58:AG58" si="21">Z58*0.38*0.9*SQRT(3)</f>
        <v>25.274085384045055</v>
      </c>
      <c r="AE58" s="101">
        <f t="shared" si="21"/>
        <v>20.535194374536609</v>
      </c>
      <c r="AF58" s="101">
        <f t="shared" si="21"/>
        <v>0</v>
      </c>
      <c r="AG58" s="101">
        <f t="shared" si="21"/>
        <v>0</v>
      </c>
      <c r="AH58" s="101">
        <f>MAX(Z58:AC58)</f>
        <v>42.666666666666664</v>
      </c>
      <c r="AI58" s="561">
        <f t="shared" ref="AI58" si="22">AH58*0.38*0.9*SQRT(3)</f>
        <v>25.274085384045055</v>
      </c>
      <c r="AJ58" s="561">
        <f>D58-AI58</f>
        <v>-25.274085384045055</v>
      </c>
    </row>
    <row r="59" spans="1:36" ht="15.75" x14ac:dyDescent="0.25">
      <c r="A59" s="381">
        <v>11</v>
      </c>
      <c r="B59" s="382" t="s">
        <v>673</v>
      </c>
      <c r="C59" s="457" t="s">
        <v>18</v>
      </c>
      <c r="D59" s="383">
        <f>160*0.9</f>
        <v>144</v>
      </c>
      <c r="E59" s="4" t="s">
        <v>674</v>
      </c>
      <c r="F59" s="4">
        <v>31</v>
      </c>
      <c r="G59" s="4">
        <v>33</v>
      </c>
      <c r="H59" s="4">
        <v>48</v>
      </c>
      <c r="I59" s="4">
        <v>20</v>
      </c>
      <c r="J59" s="4">
        <v>23</v>
      </c>
      <c r="K59" s="4">
        <v>27</v>
      </c>
      <c r="L59" s="4"/>
      <c r="M59" s="4"/>
      <c r="N59" s="4"/>
      <c r="O59" s="4"/>
      <c r="P59" s="4"/>
      <c r="Q59" s="4"/>
      <c r="R59" s="4">
        <v>380</v>
      </c>
      <c r="S59" s="4">
        <v>380</v>
      </c>
      <c r="T59" s="4">
        <v>380</v>
      </c>
      <c r="U59" s="4">
        <v>380</v>
      </c>
      <c r="V59" s="91">
        <f t="shared" ref="V59:V66" si="23">IF(AND(F59=0,G59=0,H59=0),0,IF(AND(F59=0,G59=0),H59,IF(AND(F59=0,H59=0),G59,IF(AND(G59=0,H59=0),F59,IF(F59=0,(G59+H59)/2,IF(G59=0,(F59+H59)/2,IF(H59=0,(F59+G59)/2,(F59+G59+H59)/3)))))))</f>
        <v>37.333333333333336</v>
      </c>
      <c r="W59" s="91">
        <f t="shared" ref="W59:W66" si="24">IF(AND(I59=0,J59=0,K59=0),0,IF(AND(I59=0,J59=0),K59,IF(AND(I59=0,K59=0),J59,IF(AND(J59=0,K59=0),I59,IF(I59=0,(J59+K59)/2,IF(J59=0,(I59+K59)/2,IF(K59=0,(I59+J59)/2,(I59+J59+K59)/3)))))))</f>
        <v>23.333333333333332</v>
      </c>
      <c r="X59" s="91">
        <f t="shared" ref="X59:X66" si="25">IF(AND(L59=0,M59=0,N59=0),0,IF(AND(L59=0,M59=0),N59,IF(AND(L59=0,N59=0),M59,IF(AND(M59=0,N59=0),L59,IF(L59=0,(M59+N59)/2,IF(M59=0,(L59+N59)/2,IF(N59=0,(L59+M59)/2,(L59+M59+N59)/3)))))))</f>
        <v>0</v>
      </c>
      <c r="Y59" s="176">
        <f t="shared" ref="Y59:Y66" si="26">IF(AND(O59=0,P59=0,Q59=0),0,IF(AND(O59=0,P59=0),Q59,IF(AND(O59=0,Q59=0),P59,IF(AND(P59=0,Q59=0),O59,IF(O59=0,(P59+Q59)/2,IF(P59=0,(O59+Q59)/2,IF(Q59=0,(O59+P59)/2,(O59+P59+Q59)/3)))))))</f>
        <v>0</v>
      </c>
      <c r="Z59" s="378">
        <f>SUM(V59:V62)</f>
        <v>70</v>
      </c>
      <c r="AA59" s="361">
        <f>SUM(W59:W62)</f>
        <v>54</v>
      </c>
      <c r="AB59" s="361">
        <f>SUM(X59:X62)</f>
        <v>0</v>
      </c>
      <c r="AC59" s="361">
        <f>SUM(Y59:Y62)</f>
        <v>0</v>
      </c>
      <c r="AD59" s="361">
        <f t="shared" ref="AD59:AG59" si="27">Z59*0.38*0.9*SQRT(3)</f>
        <v>41.465296333198921</v>
      </c>
      <c r="AE59" s="361">
        <f t="shared" si="27"/>
        <v>31.987514314182025</v>
      </c>
      <c r="AF59" s="361">
        <f t="shared" si="27"/>
        <v>0</v>
      </c>
      <c r="AG59" s="361">
        <f t="shared" si="27"/>
        <v>0</v>
      </c>
      <c r="AH59" s="361">
        <f>MAX(Z59:AC62)</f>
        <v>70</v>
      </c>
      <c r="AI59" s="552">
        <f t="shared" ref="AI59" si="28">AH59*0.38*0.9*SQRT(3)</f>
        <v>41.465296333198921</v>
      </c>
      <c r="AJ59" s="552">
        <f>D59-AI59</f>
        <v>102.53470366680108</v>
      </c>
    </row>
    <row r="60" spans="1:36" ht="15.75" x14ac:dyDescent="0.25">
      <c r="A60" s="333"/>
      <c r="B60" s="371"/>
      <c r="C60" s="458"/>
      <c r="D60" s="385"/>
      <c r="E60" s="7" t="s">
        <v>676</v>
      </c>
      <c r="F60" s="7">
        <v>12</v>
      </c>
      <c r="G60" s="7">
        <v>21</v>
      </c>
      <c r="H60" s="7">
        <v>11</v>
      </c>
      <c r="I60" s="7">
        <v>16</v>
      </c>
      <c r="J60" s="7">
        <v>17</v>
      </c>
      <c r="K60" s="7">
        <v>11</v>
      </c>
      <c r="L60" s="7"/>
      <c r="M60" s="7"/>
      <c r="N60" s="7"/>
      <c r="O60" s="7"/>
      <c r="P60" s="7"/>
      <c r="Q60" s="7"/>
      <c r="R60" s="73">
        <v>380</v>
      </c>
      <c r="S60" s="73">
        <v>380</v>
      </c>
      <c r="T60" s="73">
        <v>380</v>
      </c>
      <c r="U60" s="73">
        <v>380</v>
      </c>
      <c r="V60" s="82">
        <f t="shared" si="23"/>
        <v>14.666666666666666</v>
      </c>
      <c r="W60" s="82">
        <f t="shared" si="24"/>
        <v>14.666666666666666</v>
      </c>
      <c r="X60" s="82">
        <f t="shared" si="25"/>
        <v>0</v>
      </c>
      <c r="Y60" s="177">
        <f t="shared" si="26"/>
        <v>0</v>
      </c>
      <c r="Z60" s="367"/>
      <c r="AA60" s="362"/>
      <c r="AB60" s="362"/>
      <c r="AC60" s="362"/>
      <c r="AD60" s="362"/>
      <c r="AE60" s="362"/>
      <c r="AF60" s="362"/>
      <c r="AG60" s="362"/>
      <c r="AH60" s="362"/>
      <c r="AI60" s="553"/>
      <c r="AJ60" s="553"/>
    </row>
    <row r="61" spans="1:36" ht="15.75" x14ac:dyDescent="0.25">
      <c r="A61" s="333"/>
      <c r="B61" s="371"/>
      <c r="C61" s="458"/>
      <c r="D61" s="385"/>
      <c r="E61" s="41" t="s">
        <v>675</v>
      </c>
      <c r="F61" s="41">
        <v>19</v>
      </c>
      <c r="G61" s="41">
        <v>25</v>
      </c>
      <c r="H61" s="41">
        <v>10</v>
      </c>
      <c r="I61" s="41">
        <v>16</v>
      </c>
      <c r="J61" s="41">
        <v>18</v>
      </c>
      <c r="K61" s="41">
        <v>14</v>
      </c>
      <c r="L61" s="41"/>
      <c r="M61" s="41"/>
      <c r="N61" s="41"/>
      <c r="O61" s="41"/>
      <c r="P61" s="41"/>
      <c r="Q61" s="41"/>
      <c r="R61" s="72">
        <v>380</v>
      </c>
      <c r="S61" s="72">
        <v>380</v>
      </c>
      <c r="T61" s="72">
        <v>380</v>
      </c>
      <c r="U61" s="72">
        <v>380</v>
      </c>
      <c r="V61" s="82">
        <f t="shared" si="23"/>
        <v>18</v>
      </c>
      <c r="W61" s="82">
        <f t="shared" si="24"/>
        <v>16</v>
      </c>
      <c r="X61" s="82">
        <f t="shared" si="25"/>
        <v>0</v>
      </c>
      <c r="Y61" s="177">
        <f t="shared" si="26"/>
        <v>0</v>
      </c>
      <c r="Z61" s="367"/>
      <c r="AA61" s="362"/>
      <c r="AB61" s="362"/>
      <c r="AC61" s="362"/>
      <c r="AD61" s="362"/>
      <c r="AE61" s="362"/>
      <c r="AF61" s="362"/>
      <c r="AG61" s="362"/>
      <c r="AH61" s="362"/>
      <c r="AI61" s="553"/>
      <c r="AJ61" s="553"/>
    </row>
    <row r="62" spans="1:36" ht="16.5" thickBot="1" x14ac:dyDescent="0.3">
      <c r="A62" s="334"/>
      <c r="B62" s="372"/>
      <c r="C62" s="459"/>
      <c r="D62" s="384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0"/>
      <c r="S62" s="70"/>
      <c r="T62" s="70"/>
      <c r="U62" s="70"/>
      <c r="V62" s="84">
        <f t="shared" si="23"/>
        <v>0</v>
      </c>
      <c r="W62" s="84">
        <f t="shared" si="24"/>
        <v>0</v>
      </c>
      <c r="X62" s="84">
        <f t="shared" si="25"/>
        <v>0</v>
      </c>
      <c r="Y62" s="178">
        <f t="shared" si="26"/>
        <v>0</v>
      </c>
      <c r="Z62" s="368"/>
      <c r="AA62" s="363"/>
      <c r="AB62" s="363"/>
      <c r="AC62" s="363"/>
      <c r="AD62" s="363"/>
      <c r="AE62" s="363"/>
      <c r="AF62" s="363"/>
      <c r="AG62" s="363"/>
      <c r="AH62" s="363"/>
      <c r="AI62" s="554"/>
      <c r="AJ62" s="554"/>
    </row>
    <row r="63" spans="1:36" ht="18.75" x14ac:dyDescent="0.25">
      <c r="A63" s="381">
        <v>12</v>
      </c>
      <c r="B63" s="382" t="s">
        <v>677</v>
      </c>
      <c r="C63" s="457" t="s">
        <v>882</v>
      </c>
      <c r="D63" s="383">
        <f>800*0.9</f>
        <v>720</v>
      </c>
      <c r="E63" s="149" t="s">
        <v>650</v>
      </c>
      <c r="F63" s="4">
        <v>9</v>
      </c>
      <c r="G63" s="4">
        <v>18</v>
      </c>
      <c r="H63" s="4">
        <v>9</v>
      </c>
      <c r="I63" s="4">
        <v>8</v>
      </c>
      <c r="J63" s="4">
        <v>9</v>
      </c>
      <c r="K63" s="4">
        <v>8</v>
      </c>
      <c r="L63" s="4"/>
      <c r="M63" s="4"/>
      <c r="N63" s="4"/>
      <c r="O63" s="4"/>
      <c r="P63" s="4"/>
      <c r="Q63" s="4"/>
      <c r="R63" s="4">
        <v>380</v>
      </c>
      <c r="S63" s="4">
        <v>380</v>
      </c>
      <c r="T63" s="4">
        <v>380</v>
      </c>
      <c r="U63" s="4">
        <v>380</v>
      </c>
      <c r="V63" s="91">
        <f t="shared" si="23"/>
        <v>12</v>
      </c>
      <c r="W63" s="91">
        <f t="shared" si="24"/>
        <v>8.3333333333333339</v>
      </c>
      <c r="X63" s="91">
        <f t="shared" si="25"/>
        <v>0</v>
      </c>
      <c r="Y63" s="176">
        <f t="shared" si="26"/>
        <v>0</v>
      </c>
      <c r="Z63" s="378">
        <f>SUM(V63:V66)</f>
        <v>14.666666666666666</v>
      </c>
      <c r="AA63" s="361">
        <f>SUM(W63:W66)</f>
        <v>14.666666666666668</v>
      </c>
      <c r="AB63" s="361">
        <f>SUM(X63:X66)</f>
        <v>0</v>
      </c>
      <c r="AC63" s="361">
        <f>SUM(Y63:Y66)</f>
        <v>0</v>
      </c>
      <c r="AD63" s="361">
        <f t="shared" ref="AD63:AG63" si="29">Z63*0.38*0.9*SQRT(3)</f>
        <v>8.6879668507654877</v>
      </c>
      <c r="AE63" s="361">
        <f t="shared" si="29"/>
        <v>8.6879668507654895</v>
      </c>
      <c r="AF63" s="361">
        <f t="shared" si="29"/>
        <v>0</v>
      </c>
      <c r="AG63" s="361">
        <f t="shared" si="29"/>
        <v>0</v>
      </c>
      <c r="AH63" s="361">
        <f>MAX(Z63:AC66)</f>
        <v>14.666666666666668</v>
      </c>
      <c r="AI63" s="552">
        <f t="shared" ref="AI63" si="30">AH63*0.38*0.9*SQRT(3)</f>
        <v>8.6879668507654895</v>
      </c>
      <c r="AJ63" s="552">
        <f>D63-AI63</f>
        <v>711.31203314923448</v>
      </c>
    </row>
    <row r="64" spans="1:36" ht="15.75" x14ac:dyDescent="0.25">
      <c r="A64" s="333"/>
      <c r="B64" s="371"/>
      <c r="C64" s="458"/>
      <c r="D64" s="385"/>
      <c r="E64" s="7" t="s">
        <v>645</v>
      </c>
      <c r="F64" s="7">
        <v>2</v>
      </c>
      <c r="G64" s="7">
        <v>2</v>
      </c>
      <c r="H64" s="7">
        <v>1</v>
      </c>
      <c r="I64" s="7">
        <v>5</v>
      </c>
      <c r="J64" s="7">
        <v>6</v>
      </c>
      <c r="K64" s="7">
        <v>2</v>
      </c>
      <c r="L64" s="7"/>
      <c r="M64" s="7"/>
      <c r="N64" s="7"/>
      <c r="O64" s="7"/>
      <c r="P64" s="7"/>
      <c r="Q64" s="7"/>
      <c r="R64" s="73">
        <v>380</v>
      </c>
      <c r="S64" s="73">
        <v>380</v>
      </c>
      <c r="T64" s="73">
        <v>380</v>
      </c>
      <c r="U64" s="73">
        <v>380</v>
      </c>
      <c r="V64" s="82">
        <f t="shared" si="23"/>
        <v>1.6666666666666667</v>
      </c>
      <c r="W64" s="82">
        <f t="shared" si="24"/>
        <v>4.333333333333333</v>
      </c>
      <c r="X64" s="82">
        <f t="shared" si="25"/>
        <v>0</v>
      </c>
      <c r="Y64" s="177">
        <f t="shared" si="26"/>
        <v>0</v>
      </c>
      <c r="Z64" s="367"/>
      <c r="AA64" s="362"/>
      <c r="AB64" s="362"/>
      <c r="AC64" s="362"/>
      <c r="AD64" s="362"/>
      <c r="AE64" s="362"/>
      <c r="AF64" s="362"/>
      <c r="AG64" s="362"/>
      <c r="AH64" s="362"/>
      <c r="AI64" s="553"/>
      <c r="AJ64" s="553"/>
    </row>
    <row r="65" spans="1:36" ht="15.75" x14ac:dyDescent="0.25">
      <c r="A65" s="333"/>
      <c r="B65" s="371"/>
      <c r="C65" s="458"/>
      <c r="D65" s="385"/>
      <c r="E65" s="41" t="s">
        <v>678</v>
      </c>
      <c r="F65" s="41">
        <v>1</v>
      </c>
      <c r="G65" s="41">
        <v>1</v>
      </c>
      <c r="H65" s="41">
        <v>1</v>
      </c>
      <c r="I65" s="41">
        <v>3</v>
      </c>
      <c r="J65" s="41">
        <v>2</v>
      </c>
      <c r="K65" s="41">
        <v>1</v>
      </c>
      <c r="L65" s="41"/>
      <c r="M65" s="41"/>
      <c r="N65" s="41"/>
      <c r="O65" s="41"/>
      <c r="P65" s="41"/>
      <c r="Q65" s="41"/>
      <c r="R65" s="41">
        <v>380</v>
      </c>
      <c r="S65" s="41">
        <v>380</v>
      </c>
      <c r="T65" s="41">
        <v>380</v>
      </c>
      <c r="U65" s="41">
        <v>380</v>
      </c>
      <c r="V65" s="82">
        <f t="shared" si="23"/>
        <v>1</v>
      </c>
      <c r="W65" s="82">
        <f t="shared" si="24"/>
        <v>2</v>
      </c>
      <c r="X65" s="82">
        <f t="shared" si="25"/>
        <v>0</v>
      </c>
      <c r="Y65" s="177">
        <f t="shared" si="26"/>
        <v>0</v>
      </c>
      <c r="Z65" s="367"/>
      <c r="AA65" s="362"/>
      <c r="AB65" s="362"/>
      <c r="AC65" s="362"/>
      <c r="AD65" s="362"/>
      <c r="AE65" s="362"/>
      <c r="AF65" s="362"/>
      <c r="AG65" s="362"/>
      <c r="AH65" s="362"/>
      <c r="AI65" s="553"/>
      <c r="AJ65" s="553"/>
    </row>
    <row r="66" spans="1:36" ht="16.5" thickBot="1" x14ac:dyDescent="0.3">
      <c r="A66" s="334"/>
      <c r="B66" s="372"/>
      <c r="C66" s="459"/>
      <c r="D66" s="384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70"/>
      <c r="S66" s="70"/>
      <c r="T66" s="70"/>
      <c r="U66" s="70"/>
      <c r="V66" s="84">
        <f t="shared" si="23"/>
        <v>0</v>
      </c>
      <c r="W66" s="84">
        <f t="shared" si="24"/>
        <v>0</v>
      </c>
      <c r="X66" s="84">
        <f t="shared" si="25"/>
        <v>0</v>
      </c>
      <c r="Y66" s="178">
        <f t="shared" si="26"/>
        <v>0</v>
      </c>
      <c r="Z66" s="368"/>
      <c r="AA66" s="363"/>
      <c r="AB66" s="363"/>
      <c r="AC66" s="363"/>
      <c r="AD66" s="363"/>
      <c r="AE66" s="363"/>
      <c r="AF66" s="363"/>
      <c r="AG66" s="363"/>
      <c r="AH66" s="363"/>
      <c r="AI66" s="554"/>
      <c r="AJ66" s="554"/>
    </row>
    <row r="67" spans="1:36" x14ac:dyDescent="0.25">
      <c r="AF67" s="102"/>
      <c r="AG67" s="102"/>
    </row>
  </sheetData>
  <sheetProtection password="CC55" sheet="1" objects="1" scenarios="1" formatCells="0" formatColumns="0" formatRows="0" insertRows="0"/>
  <mergeCells count="197"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A12:A17"/>
    <mergeCell ref="B12:B17"/>
    <mergeCell ref="C12:C17"/>
    <mergeCell ref="Z12:Z17"/>
    <mergeCell ref="AA12:AA17"/>
    <mergeCell ref="AB12:AB17"/>
    <mergeCell ref="AC12:AC17"/>
    <mergeCell ref="AD12:AD17"/>
    <mergeCell ref="R10:S10"/>
    <mergeCell ref="T10:U10"/>
    <mergeCell ref="V10:W10"/>
    <mergeCell ref="X10:Y10"/>
    <mergeCell ref="Z10:AA10"/>
    <mergeCell ref="AB10:AC10"/>
    <mergeCell ref="D8:D11"/>
    <mergeCell ref="D12:D17"/>
    <mergeCell ref="A18:A21"/>
    <mergeCell ref="B18:B21"/>
    <mergeCell ref="C18:C21"/>
    <mergeCell ref="Z18:Z21"/>
    <mergeCell ref="AA18:AA21"/>
    <mergeCell ref="AH18:AH21"/>
    <mergeCell ref="AI18:AI21"/>
    <mergeCell ref="AE18:AE21"/>
    <mergeCell ref="AF18:AF21"/>
    <mergeCell ref="AG18:AG21"/>
    <mergeCell ref="AB18:AB21"/>
    <mergeCell ref="AC18:AC21"/>
    <mergeCell ref="AD18:AD21"/>
    <mergeCell ref="L18:Q18"/>
    <mergeCell ref="D18:D21"/>
    <mergeCell ref="AE12:AE17"/>
    <mergeCell ref="AF12:AF17"/>
    <mergeCell ref="AG12:AG17"/>
    <mergeCell ref="AH12:AH17"/>
    <mergeCell ref="AI12:AI17"/>
    <mergeCell ref="AI22:AI26"/>
    <mergeCell ref="A27:A33"/>
    <mergeCell ref="B27:B33"/>
    <mergeCell ref="C27:C33"/>
    <mergeCell ref="Z27:Z33"/>
    <mergeCell ref="AA27:AA33"/>
    <mergeCell ref="AH27:AH33"/>
    <mergeCell ref="AI27:AI33"/>
    <mergeCell ref="AE27:AE33"/>
    <mergeCell ref="AF27:AF33"/>
    <mergeCell ref="AG27:AG33"/>
    <mergeCell ref="A22:A26"/>
    <mergeCell ref="B22:B26"/>
    <mergeCell ref="C22:C26"/>
    <mergeCell ref="Z22:Z26"/>
    <mergeCell ref="AA22:AA26"/>
    <mergeCell ref="AB22:AB26"/>
    <mergeCell ref="AC22:AC26"/>
    <mergeCell ref="AD22:AD26"/>
    <mergeCell ref="AC34:AC41"/>
    <mergeCell ref="AD34:AD41"/>
    <mergeCell ref="AB27:AB33"/>
    <mergeCell ref="AC27:AC33"/>
    <mergeCell ref="AD27:AD33"/>
    <mergeCell ref="AE22:AE26"/>
    <mergeCell ref="AF22:AF26"/>
    <mergeCell ref="AG22:AG26"/>
    <mergeCell ref="AH22:AH26"/>
    <mergeCell ref="AB42:AB49"/>
    <mergeCell ref="AC42:AC49"/>
    <mergeCell ref="AD42:AD49"/>
    <mergeCell ref="AE34:AE41"/>
    <mergeCell ref="AF34:AF41"/>
    <mergeCell ref="AG34:AG41"/>
    <mergeCell ref="AH34:AH41"/>
    <mergeCell ref="AI34:AI41"/>
    <mergeCell ref="A42:A49"/>
    <mergeCell ref="B42:B49"/>
    <mergeCell ref="C42:C49"/>
    <mergeCell ref="Z42:Z49"/>
    <mergeCell ref="AA42:AA49"/>
    <mergeCell ref="AH42:AH49"/>
    <mergeCell ref="AI42:AI49"/>
    <mergeCell ref="AE42:AE49"/>
    <mergeCell ref="AF42:AF49"/>
    <mergeCell ref="AG42:AG49"/>
    <mergeCell ref="A34:A41"/>
    <mergeCell ref="B34:B41"/>
    <mergeCell ref="C34:C41"/>
    <mergeCell ref="Z34:Z41"/>
    <mergeCell ref="AA34:AA41"/>
    <mergeCell ref="AB34:AB41"/>
    <mergeCell ref="AE50:AE52"/>
    <mergeCell ref="AF50:AF52"/>
    <mergeCell ref="AG50:AG52"/>
    <mergeCell ref="AH50:AH52"/>
    <mergeCell ref="AI50:AI52"/>
    <mergeCell ref="A53:A55"/>
    <mergeCell ref="B53:B55"/>
    <mergeCell ref="C53:C55"/>
    <mergeCell ref="Z53:Z55"/>
    <mergeCell ref="AA53:AA55"/>
    <mergeCell ref="A50:A52"/>
    <mergeCell ref="B50:B52"/>
    <mergeCell ref="C50:C52"/>
    <mergeCell ref="Z50:Z52"/>
    <mergeCell ref="AA50:AA52"/>
    <mergeCell ref="AB50:AB52"/>
    <mergeCell ref="AC50:AC52"/>
    <mergeCell ref="AD50:AD52"/>
    <mergeCell ref="F55:I55"/>
    <mergeCell ref="A56:A57"/>
    <mergeCell ref="B56:B57"/>
    <mergeCell ref="C56:C57"/>
    <mergeCell ref="Z56:Z57"/>
    <mergeCell ref="AA56:AA57"/>
    <mergeCell ref="AB56:AB57"/>
    <mergeCell ref="AC56:AC57"/>
    <mergeCell ref="AD56:AD57"/>
    <mergeCell ref="AB53:AB55"/>
    <mergeCell ref="AC53:AC55"/>
    <mergeCell ref="AD53:AD55"/>
    <mergeCell ref="A63:A66"/>
    <mergeCell ref="B63:B66"/>
    <mergeCell ref="C63:C66"/>
    <mergeCell ref="Z63:Z66"/>
    <mergeCell ref="AA63:AA66"/>
    <mergeCell ref="A59:A62"/>
    <mergeCell ref="B59:B62"/>
    <mergeCell ref="C59:C62"/>
    <mergeCell ref="Z59:Z62"/>
    <mergeCell ref="AA59:AA62"/>
    <mergeCell ref="AB63:AB66"/>
    <mergeCell ref="AC63:AC66"/>
    <mergeCell ref="AD63:AD66"/>
    <mergeCell ref="AE63:AE66"/>
    <mergeCell ref="AF63:AF66"/>
    <mergeCell ref="AG63:AG66"/>
    <mergeCell ref="AE59:AE62"/>
    <mergeCell ref="AF59:AF62"/>
    <mergeCell ref="AG59:AG62"/>
    <mergeCell ref="AB59:AB62"/>
    <mergeCell ref="AC59:AC62"/>
    <mergeCell ref="AD59:AD62"/>
    <mergeCell ref="AE56:AE57"/>
    <mergeCell ref="AF56:AF57"/>
    <mergeCell ref="AG56:AG57"/>
    <mergeCell ref="AH56:AH57"/>
    <mergeCell ref="AI56:AI57"/>
    <mergeCell ref="AH53:AH55"/>
    <mergeCell ref="AI53:AI55"/>
    <mergeCell ref="AH63:AH66"/>
    <mergeCell ref="AI63:AI66"/>
    <mergeCell ref="AH59:AH62"/>
    <mergeCell ref="AI59:AI62"/>
    <mergeCell ref="AE53:AE55"/>
    <mergeCell ref="AF53:AF55"/>
    <mergeCell ref="AG53:AG55"/>
    <mergeCell ref="D22:D26"/>
    <mergeCell ref="D27:D33"/>
    <mergeCell ref="D34:D41"/>
    <mergeCell ref="D42:D49"/>
    <mergeCell ref="D50:D52"/>
    <mergeCell ref="D53:D55"/>
    <mergeCell ref="D56:D57"/>
    <mergeCell ref="D59:D62"/>
    <mergeCell ref="D63:D66"/>
    <mergeCell ref="AJ18:AJ21"/>
    <mergeCell ref="AJ12:AJ17"/>
    <mergeCell ref="AJ8:AJ11"/>
    <mergeCell ref="AJ63:AJ66"/>
    <mergeCell ref="AJ59:AJ62"/>
    <mergeCell ref="AJ56:AJ57"/>
    <mergeCell ref="AJ53:AJ55"/>
    <mergeCell ref="AJ50:AJ52"/>
    <mergeCell ref="AJ42:AJ49"/>
    <mergeCell ref="AJ34:AJ41"/>
    <mergeCell ref="AJ27:AJ33"/>
    <mergeCell ref="AJ22:AJ2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40" zoomScaleNormal="40" workbookViewId="0">
      <selection activeCell="AJ22" sqref="AJ22:AJ30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5" width="10.7109375" customWidth="1"/>
    <col min="36" max="36" width="10" bestFit="1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94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"/>
      <c r="S5" s="1"/>
      <c r="T5" s="1"/>
      <c r="U5" s="2"/>
      <c r="V5" s="2"/>
    </row>
    <row r="6" spans="1:36" ht="20.25" x14ac:dyDescent="0.25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"/>
      <c r="S6" s="1"/>
      <c r="T6" s="1"/>
      <c r="U6" s="2"/>
      <c r="V6" s="2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</row>
    <row r="8" spans="1:36" ht="31.5" customHeight="1" x14ac:dyDescent="0.25">
      <c r="A8" s="371" t="s">
        <v>0</v>
      </c>
      <c r="B8" s="375" t="s">
        <v>11</v>
      </c>
      <c r="C8" s="452" t="s">
        <v>13</v>
      </c>
      <c r="D8" s="289" t="s">
        <v>876</v>
      </c>
      <c r="E8" s="375" t="s">
        <v>12</v>
      </c>
      <c r="F8" s="375" t="s">
        <v>6</v>
      </c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75" t="s">
        <v>10</v>
      </c>
      <c r="S8" s="375"/>
      <c r="T8" s="375"/>
      <c r="U8" s="375"/>
      <c r="V8" s="484" t="s">
        <v>7</v>
      </c>
      <c r="W8" s="484"/>
      <c r="X8" s="484"/>
      <c r="Y8" s="485"/>
      <c r="Z8" s="496" t="s">
        <v>8</v>
      </c>
      <c r="AA8" s="497"/>
      <c r="AB8" s="497"/>
      <c r="AC8" s="498"/>
      <c r="AD8" s="499" t="s">
        <v>92</v>
      </c>
      <c r="AE8" s="500"/>
      <c r="AF8" s="500"/>
      <c r="AG8" s="501"/>
      <c r="AH8" s="505" t="s">
        <v>9</v>
      </c>
      <c r="AI8" s="488" t="s">
        <v>93</v>
      </c>
      <c r="AJ8" s="488" t="s">
        <v>875</v>
      </c>
    </row>
    <row r="9" spans="1:36" ht="33" customHeight="1" x14ac:dyDescent="0.25">
      <c r="A9" s="371"/>
      <c r="B9" s="375"/>
      <c r="C9" s="373"/>
      <c r="D9" s="290"/>
      <c r="E9" s="375"/>
      <c r="F9" s="375" t="s">
        <v>1</v>
      </c>
      <c r="G9" s="375"/>
      <c r="H9" s="375"/>
      <c r="I9" s="375"/>
      <c r="J9" s="375"/>
      <c r="K9" s="375"/>
      <c r="L9" s="375" t="s">
        <v>2</v>
      </c>
      <c r="M9" s="375"/>
      <c r="N9" s="375"/>
      <c r="O9" s="375"/>
      <c r="P9" s="375"/>
      <c r="Q9" s="375"/>
      <c r="R9" s="375"/>
      <c r="S9" s="375"/>
      <c r="T9" s="375"/>
      <c r="U9" s="375"/>
      <c r="V9" s="484"/>
      <c r="W9" s="484"/>
      <c r="X9" s="484"/>
      <c r="Y9" s="485"/>
      <c r="Z9" s="486"/>
      <c r="AA9" s="484"/>
      <c r="AB9" s="484"/>
      <c r="AC9" s="487"/>
      <c r="AD9" s="502"/>
      <c r="AE9" s="503"/>
      <c r="AF9" s="503"/>
      <c r="AG9" s="504"/>
      <c r="AH9" s="505"/>
      <c r="AI9" s="489"/>
      <c r="AJ9" s="489"/>
    </row>
    <row r="10" spans="1:36" ht="15.75" x14ac:dyDescent="0.25">
      <c r="A10" s="371"/>
      <c r="B10" s="375"/>
      <c r="C10" s="373"/>
      <c r="D10" s="290"/>
      <c r="E10" s="375"/>
      <c r="F10" s="454">
        <v>1000.4166666666666</v>
      </c>
      <c r="G10" s="454"/>
      <c r="H10" s="454"/>
      <c r="I10" s="454">
        <v>1000.7916666666666</v>
      </c>
      <c r="J10" s="454"/>
      <c r="K10" s="454"/>
      <c r="L10" s="454">
        <v>1000.4166666666666</v>
      </c>
      <c r="M10" s="454"/>
      <c r="N10" s="454"/>
      <c r="O10" s="454">
        <v>1000.7916666666666</v>
      </c>
      <c r="P10" s="454"/>
      <c r="Q10" s="454"/>
      <c r="R10" s="375" t="s">
        <v>1</v>
      </c>
      <c r="S10" s="375"/>
      <c r="T10" s="375" t="s">
        <v>2</v>
      </c>
      <c r="U10" s="375"/>
      <c r="V10" s="484" t="s">
        <v>1</v>
      </c>
      <c r="W10" s="484"/>
      <c r="X10" s="484" t="s">
        <v>2</v>
      </c>
      <c r="Y10" s="485"/>
      <c r="Z10" s="486" t="s">
        <v>1</v>
      </c>
      <c r="AA10" s="484"/>
      <c r="AB10" s="484" t="s">
        <v>2</v>
      </c>
      <c r="AC10" s="487"/>
      <c r="AD10" s="486" t="s">
        <v>1</v>
      </c>
      <c r="AE10" s="484"/>
      <c r="AF10" s="484" t="s">
        <v>2</v>
      </c>
      <c r="AG10" s="487"/>
      <c r="AH10" s="505"/>
      <c r="AI10" s="489"/>
      <c r="AJ10" s="489"/>
    </row>
    <row r="11" spans="1:36" ht="16.5" thickBot="1" x14ac:dyDescent="0.3">
      <c r="A11" s="380"/>
      <c r="B11" s="452"/>
      <c r="C11" s="373"/>
      <c r="D11" s="291"/>
      <c r="E11" s="452"/>
      <c r="F11" s="30" t="s">
        <v>3</v>
      </c>
      <c r="G11" s="31" t="s">
        <v>4</v>
      </c>
      <c r="H11" s="32" t="s">
        <v>5</v>
      </c>
      <c r="I11" s="30" t="s">
        <v>3</v>
      </c>
      <c r="J11" s="31" t="s">
        <v>4</v>
      </c>
      <c r="K11" s="32" t="s">
        <v>5</v>
      </c>
      <c r="L11" s="30" t="s">
        <v>3</v>
      </c>
      <c r="M11" s="31" t="s">
        <v>4</v>
      </c>
      <c r="N11" s="32" t="s">
        <v>5</v>
      </c>
      <c r="O11" s="30" t="s">
        <v>3</v>
      </c>
      <c r="P11" s="31" t="s">
        <v>4</v>
      </c>
      <c r="Q11" s="32" t="s">
        <v>5</v>
      </c>
      <c r="R11" s="33">
        <v>1000.4166666666666</v>
      </c>
      <c r="S11" s="33">
        <v>1000.7916666666666</v>
      </c>
      <c r="T11" s="33">
        <v>1000.4166666666666</v>
      </c>
      <c r="U11" s="33">
        <v>1000.7916666666666</v>
      </c>
      <c r="V11" s="34">
        <v>1000.4166666666666</v>
      </c>
      <c r="W11" s="34">
        <v>1000.7916666666666</v>
      </c>
      <c r="X11" s="34">
        <v>1000.4166666666666</v>
      </c>
      <c r="Y11" s="35">
        <v>1000.7916666666666</v>
      </c>
      <c r="Z11" s="36">
        <v>1000.4166666666666</v>
      </c>
      <c r="AA11" s="34">
        <v>1000.7916666666666</v>
      </c>
      <c r="AB11" s="34">
        <v>1000.4166666666666</v>
      </c>
      <c r="AC11" s="37">
        <v>1000.7916666666666</v>
      </c>
      <c r="AD11" s="36">
        <v>1000.4166666666666</v>
      </c>
      <c r="AE11" s="34">
        <v>1000.7916666666666</v>
      </c>
      <c r="AF11" s="34">
        <v>1000.4166666666666</v>
      </c>
      <c r="AG11" s="37">
        <v>1000.7916666666666</v>
      </c>
      <c r="AH11" s="506"/>
      <c r="AI11" s="489"/>
      <c r="AJ11" s="489"/>
    </row>
    <row r="12" spans="1:36" ht="18.75" x14ac:dyDescent="0.25">
      <c r="A12" s="516">
        <v>1</v>
      </c>
      <c r="B12" s="355" t="s">
        <v>95</v>
      </c>
      <c r="C12" s="452">
        <v>400</v>
      </c>
      <c r="D12" s="373">
        <f>400*0.9</f>
        <v>360</v>
      </c>
      <c r="E12" s="4" t="s">
        <v>96</v>
      </c>
      <c r="F12" s="4">
        <v>32</v>
      </c>
      <c r="G12" s="4">
        <v>22</v>
      </c>
      <c r="H12" s="4">
        <v>51</v>
      </c>
      <c r="I12" s="4">
        <v>32</v>
      </c>
      <c r="J12" s="4">
        <v>28</v>
      </c>
      <c r="K12" s="4">
        <v>44</v>
      </c>
      <c r="L12" s="4">
        <v>117</v>
      </c>
      <c r="M12" s="4">
        <v>30</v>
      </c>
      <c r="N12" s="4">
        <v>42</v>
      </c>
      <c r="O12" s="4">
        <v>112</v>
      </c>
      <c r="P12" s="4">
        <v>41</v>
      </c>
      <c r="Q12" s="4">
        <v>68</v>
      </c>
      <c r="R12" s="43">
        <v>380</v>
      </c>
      <c r="S12" s="43">
        <v>380</v>
      </c>
      <c r="T12" s="43">
        <v>380</v>
      </c>
      <c r="U12" s="57">
        <v>380</v>
      </c>
      <c r="V12" s="153">
        <f t="shared" ref="V12:V30" si="0">IF(AND(F12=0,G12=0,H12=0),0,IF(AND(F12=0,G12=0),H12,IF(AND(F12=0,H12=0),G12,IF(AND(G12=0,H12=0),F12,IF(F12=0,(G12+H12)/2,IF(G12=0,(F12+H12)/2,IF(H12=0,(F12+G12)/2,(F12+G12+H12)/3)))))))</f>
        <v>35</v>
      </c>
      <c r="W12" s="154">
        <f t="shared" ref="W12:W30" si="1">IF(AND(I12=0,J12=0,K12=0),0,IF(AND(I12=0,J12=0),K12,IF(AND(I12=0,K12=0),J12,IF(AND(J12=0,K12=0),I12,IF(I12=0,(J12+K12)/2,IF(J12=0,(I12+K12)/2,IF(K12=0,(I12+J12)/2,(I12+J12+K12)/3)))))))</f>
        <v>34.666666666666664</v>
      </c>
      <c r="X12" s="154">
        <f t="shared" ref="X12:X30" si="2">IF(AND(L12=0,M12=0,N12=0),0,IF(AND(L12=0,M12=0),N12,IF(AND(L12=0,N12=0),M12,IF(AND(M12=0,N12=0),L12,IF(L12=0,(M12+N12)/2,IF(M12=0,(L12+N12)/2,IF(N12=0,(L12+M12)/2,(L12+M12+N12)/3)))))))</f>
        <v>63</v>
      </c>
      <c r="Y12" s="155">
        <f t="shared" ref="Y12:Y30" si="3">IF(AND(O12=0,P12=0,Q12=0),0,IF(AND(O12=0,P12=0),Q12,IF(AND(O12=0,Q12=0),P12,IF(AND(P12=0,Q12=0),O12,IF(O12=0,(P12+Q12)/2,IF(P12=0,(O12+Q12)/2,IF(Q12=0,(O12+P12)/2,(O12+P12+Q12)/3)))))))</f>
        <v>73.666666666666671</v>
      </c>
      <c r="Z12" s="507">
        <f>SUM(V12:V17)</f>
        <v>182.66666666666666</v>
      </c>
      <c r="AA12" s="493">
        <f>SUM(W12:W17)</f>
        <v>184.33333333333331</v>
      </c>
      <c r="AB12" s="493">
        <f>SUM(X12:X17)</f>
        <v>233.33333333333331</v>
      </c>
      <c r="AC12" s="482">
        <f>SUM(Y12:Y17)</f>
        <v>245.66666666666666</v>
      </c>
      <c r="AD12" s="490">
        <f>Z12*0.38*0.9*SQRT(3)</f>
        <v>108.20467805044288</v>
      </c>
      <c r="AE12" s="493">
        <f>AA12*0.38*0.9*SQRT(3)</f>
        <v>109.19194701075716</v>
      </c>
      <c r="AF12" s="493">
        <f>AB12*0.38*0.9*SQRT(3)</f>
        <v>138.21765444399639</v>
      </c>
      <c r="AG12" s="482">
        <f>AC12*0.38*0.9*SQRT(3)</f>
        <v>145.52344475032191</v>
      </c>
      <c r="AH12" s="490">
        <f>MAX(Z12:AC17)</f>
        <v>245.66666666666666</v>
      </c>
      <c r="AI12" s="482">
        <f>AH12*0.38*0.9*SQRT(3)</f>
        <v>145.52344475032191</v>
      </c>
      <c r="AJ12" s="482">
        <f>D12-AI12</f>
        <v>214.47655524967809</v>
      </c>
    </row>
    <row r="13" spans="1:36" ht="18.75" x14ac:dyDescent="0.25">
      <c r="A13" s="517"/>
      <c r="B13" s="373"/>
      <c r="C13" s="373"/>
      <c r="D13" s="373"/>
      <c r="E13" s="7" t="s">
        <v>97</v>
      </c>
      <c r="F13" s="7">
        <v>2</v>
      </c>
      <c r="G13" s="7">
        <v>9</v>
      </c>
      <c r="H13" s="7">
        <v>7</v>
      </c>
      <c r="I13" s="7">
        <v>9</v>
      </c>
      <c r="J13" s="7">
        <v>16</v>
      </c>
      <c r="K13" s="7">
        <v>13</v>
      </c>
      <c r="L13" s="7">
        <v>14</v>
      </c>
      <c r="M13" s="7">
        <v>13</v>
      </c>
      <c r="N13" s="7">
        <v>9</v>
      </c>
      <c r="O13" s="7">
        <v>5</v>
      </c>
      <c r="P13" s="7">
        <v>2</v>
      </c>
      <c r="Q13" s="7">
        <v>4</v>
      </c>
      <c r="R13" s="45">
        <v>380</v>
      </c>
      <c r="S13" s="45">
        <v>380</v>
      </c>
      <c r="T13" s="45">
        <v>380</v>
      </c>
      <c r="U13" s="60">
        <v>380</v>
      </c>
      <c r="V13" s="156">
        <f t="shared" si="0"/>
        <v>6</v>
      </c>
      <c r="W13" s="157">
        <f t="shared" si="1"/>
        <v>12.666666666666666</v>
      </c>
      <c r="X13" s="157">
        <f t="shared" si="2"/>
        <v>12</v>
      </c>
      <c r="Y13" s="158">
        <f t="shared" si="3"/>
        <v>3.6666666666666665</v>
      </c>
      <c r="Z13" s="508"/>
      <c r="AA13" s="494"/>
      <c r="AB13" s="494"/>
      <c r="AC13" s="480"/>
      <c r="AD13" s="491"/>
      <c r="AE13" s="494"/>
      <c r="AF13" s="494"/>
      <c r="AG13" s="480"/>
      <c r="AH13" s="491"/>
      <c r="AI13" s="480"/>
      <c r="AJ13" s="480"/>
    </row>
    <row r="14" spans="1:36" ht="18.75" x14ac:dyDescent="0.25">
      <c r="A14" s="517"/>
      <c r="B14" s="373"/>
      <c r="C14" s="373"/>
      <c r="D14" s="373"/>
      <c r="E14" s="41" t="s">
        <v>84</v>
      </c>
      <c r="F14" s="41">
        <v>34</v>
      </c>
      <c r="G14" s="41">
        <v>17</v>
      </c>
      <c r="H14" s="41">
        <v>47</v>
      </c>
      <c r="I14" s="41">
        <v>45</v>
      </c>
      <c r="J14" s="41">
        <v>28</v>
      </c>
      <c r="K14" s="41">
        <v>36</v>
      </c>
      <c r="L14" s="41">
        <v>27</v>
      </c>
      <c r="M14" s="41">
        <v>36</v>
      </c>
      <c r="N14" s="41">
        <v>41</v>
      </c>
      <c r="O14" s="41">
        <v>26</v>
      </c>
      <c r="P14" s="41">
        <v>52</v>
      </c>
      <c r="Q14" s="41">
        <v>53</v>
      </c>
      <c r="R14" s="47">
        <v>380</v>
      </c>
      <c r="S14" s="47">
        <v>380</v>
      </c>
      <c r="T14" s="47">
        <v>380</v>
      </c>
      <c r="U14" s="63">
        <v>380</v>
      </c>
      <c r="V14" s="159">
        <f t="shared" si="0"/>
        <v>32.666666666666664</v>
      </c>
      <c r="W14" s="157">
        <f t="shared" si="1"/>
        <v>36.333333333333336</v>
      </c>
      <c r="X14" s="157">
        <f t="shared" si="2"/>
        <v>34.666666666666664</v>
      </c>
      <c r="Y14" s="158">
        <f t="shared" si="3"/>
        <v>43.666666666666664</v>
      </c>
      <c r="Z14" s="508"/>
      <c r="AA14" s="494"/>
      <c r="AB14" s="494"/>
      <c r="AC14" s="480"/>
      <c r="AD14" s="491"/>
      <c r="AE14" s="494"/>
      <c r="AF14" s="494"/>
      <c r="AG14" s="480"/>
      <c r="AH14" s="491"/>
      <c r="AI14" s="480"/>
      <c r="AJ14" s="480"/>
    </row>
    <row r="15" spans="1:36" ht="18.75" x14ac:dyDescent="0.25">
      <c r="A15" s="517"/>
      <c r="B15" s="373"/>
      <c r="C15" s="373"/>
      <c r="D15" s="373"/>
      <c r="E15" s="7" t="s">
        <v>98</v>
      </c>
      <c r="F15" s="7">
        <v>37</v>
      </c>
      <c r="G15" s="7">
        <v>29</v>
      </c>
      <c r="H15" s="7">
        <v>33</v>
      </c>
      <c r="I15" s="7">
        <v>37</v>
      </c>
      <c r="J15" s="7">
        <v>29</v>
      </c>
      <c r="K15" s="7">
        <v>32</v>
      </c>
      <c r="L15" s="7">
        <v>38</v>
      </c>
      <c r="M15" s="7">
        <v>34</v>
      </c>
      <c r="N15" s="7">
        <v>33</v>
      </c>
      <c r="O15" s="7">
        <v>32</v>
      </c>
      <c r="P15" s="7">
        <v>31</v>
      </c>
      <c r="Q15" s="7">
        <v>33</v>
      </c>
      <c r="R15" s="45">
        <v>380</v>
      </c>
      <c r="S15" s="45">
        <v>380</v>
      </c>
      <c r="T15" s="45">
        <v>380</v>
      </c>
      <c r="U15" s="60">
        <v>380</v>
      </c>
      <c r="V15" s="159">
        <f t="shared" si="0"/>
        <v>33</v>
      </c>
      <c r="W15" s="157">
        <f t="shared" si="1"/>
        <v>32.666666666666664</v>
      </c>
      <c r="X15" s="157">
        <f t="shared" si="2"/>
        <v>35</v>
      </c>
      <c r="Y15" s="158">
        <f t="shared" si="3"/>
        <v>32</v>
      </c>
      <c r="Z15" s="508"/>
      <c r="AA15" s="494"/>
      <c r="AB15" s="494"/>
      <c r="AC15" s="480"/>
      <c r="AD15" s="491"/>
      <c r="AE15" s="494"/>
      <c r="AF15" s="494"/>
      <c r="AG15" s="480"/>
      <c r="AH15" s="491"/>
      <c r="AI15" s="480"/>
      <c r="AJ15" s="480"/>
    </row>
    <row r="16" spans="1:36" ht="18.75" x14ac:dyDescent="0.25">
      <c r="A16" s="517"/>
      <c r="B16" s="373"/>
      <c r="C16" s="373"/>
      <c r="D16" s="373"/>
      <c r="E16" s="41" t="s">
        <v>99</v>
      </c>
      <c r="F16" s="41">
        <v>70</v>
      </c>
      <c r="G16" s="41">
        <v>70</v>
      </c>
      <c r="H16" s="41">
        <v>76</v>
      </c>
      <c r="I16" s="41">
        <v>68</v>
      </c>
      <c r="J16" s="41">
        <v>62</v>
      </c>
      <c r="K16" s="41">
        <v>61</v>
      </c>
      <c r="L16" s="41">
        <v>76</v>
      </c>
      <c r="M16" s="41">
        <v>83</v>
      </c>
      <c r="N16" s="41">
        <v>102</v>
      </c>
      <c r="O16" s="41">
        <v>80</v>
      </c>
      <c r="P16" s="41">
        <v>88</v>
      </c>
      <c r="Q16" s="41">
        <v>102</v>
      </c>
      <c r="R16" s="47">
        <v>380</v>
      </c>
      <c r="S16" s="47">
        <v>380</v>
      </c>
      <c r="T16" s="47">
        <v>380</v>
      </c>
      <c r="U16" s="63">
        <v>380</v>
      </c>
      <c r="V16" s="159">
        <f t="shared" si="0"/>
        <v>72</v>
      </c>
      <c r="W16" s="157">
        <f t="shared" si="1"/>
        <v>63.666666666666664</v>
      </c>
      <c r="X16" s="157">
        <f t="shared" si="2"/>
        <v>87</v>
      </c>
      <c r="Y16" s="158">
        <f t="shared" si="3"/>
        <v>90</v>
      </c>
      <c r="Z16" s="508"/>
      <c r="AA16" s="494"/>
      <c r="AB16" s="494"/>
      <c r="AC16" s="480"/>
      <c r="AD16" s="491"/>
      <c r="AE16" s="494"/>
      <c r="AF16" s="494"/>
      <c r="AG16" s="480"/>
      <c r="AH16" s="491"/>
      <c r="AI16" s="480"/>
      <c r="AJ16" s="480"/>
    </row>
    <row r="17" spans="1:36" ht="19.5" thickBot="1" x14ac:dyDescent="0.3">
      <c r="A17" s="518"/>
      <c r="B17" s="356"/>
      <c r="C17" s="374"/>
      <c r="D17" s="374"/>
      <c r="E17" s="7" t="s">
        <v>100</v>
      </c>
      <c r="F17" s="7">
        <v>3</v>
      </c>
      <c r="G17" s="7">
        <v>8</v>
      </c>
      <c r="H17" s="7">
        <v>1</v>
      </c>
      <c r="I17" s="7">
        <v>3</v>
      </c>
      <c r="J17" s="7">
        <v>9</v>
      </c>
      <c r="K17" s="7">
        <v>1</v>
      </c>
      <c r="L17" s="7">
        <v>1</v>
      </c>
      <c r="M17" s="7">
        <v>3</v>
      </c>
      <c r="N17" s="7">
        <v>1</v>
      </c>
      <c r="O17" s="7">
        <v>1</v>
      </c>
      <c r="P17" s="7">
        <v>6</v>
      </c>
      <c r="Q17" s="7">
        <v>1</v>
      </c>
      <c r="R17" s="45">
        <v>380</v>
      </c>
      <c r="S17" s="45">
        <v>380</v>
      </c>
      <c r="T17" s="45">
        <v>380</v>
      </c>
      <c r="U17" s="60">
        <v>380</v>
      </c>
      <c r="V17" s="159">
        <f t="shared" si="0"/>
        <v>4</v>
      </c>
      <c r="W17" s="157">
        <f t="shared" si="1"/>
        <v>4.333333333333333</v>
      </c>
      <c r="X17" s="157">
        <f t="shared" si="2"/>
        <v>1.6666666666666667</v>
      </c>
      <c r="Y17" s="158">
        <f t="shared" si="3"/>
        <v>2.6666666666666665</v>
      </c>
      <c r="Z17" s="509"/>
      <c r="AA17" s="495"/>
      <c r="AB17" s="495"/>
      <c r="AC17" s="483"/>
      <c r="AD17" s="492"/>
      <c r="AE17" s="495"/>
      <c r="AF17" s="495"/>
      <c r="AG17" s="483"/>
      <c r="AH17" s="492"/>
      <c r="AI17" s="483"/>
      <c r="AJ17" s="483"/>
    </row>
    <row r="18" spans="1:36" ht="18.75" x14ac:dyDescent="0.25">
      <c r="A18" s="516">
        <v>2</v>
      </c>
      <c r="B18" s="355" t="s">
        <v>28</v>
      </c>
      <c r="C18" s="452">
        <v>800</v>
      </c>
      <c r="D18" s="452">
        <f>800*0.9</f>
        <v>720</v>
      </c>
      <c r="E18" s="4" t="s">
        <v>101</v>
      </c>
      <c r="F18" s="4">
        <v>20</v>
      </c>
      <c r="G18" s="4">
        <v>40</v>
      </c>
      <c r="H18" s="4">
        <v>50</v>
      </c>
      <c r="I18" s="4">
        <v>10</v>
      </c>
      <c r="J18" s="4">
        <v>2</v>
      </c>
      <c r="K18" s="4">
        <v>18</v>
      </c>
      <c r="L18" s="4">
        <v>27</v>
      </c>
      <c r="M18" s="4">
        <v>25</v>
      </c>
      <c r="N18" s="4">
        <v>16</v>
      </c>
      <c r="O18" s="4">
        <v>8</v>
      </c>
      <c r="P18" s="4">
        <v>9</v>
      </c>
      <c r="Q18" s="4">
        <v>4</v>
      </c>
      <c r="R18" s="43">
        <v>380</v>
      </c>
      <c r="S18" s="43">
        <v>380</v>
      </c>
      <c r="T18" s="43">
        <v>380</v>
      </c>
      <c r="U18" s="57">
        <v>380</v>
      </c>
      <c r="V18" s="153">
        <f t="shared" si="0"/>
        <v>36.666666666666664</v>
      </c>
      <c r="W18" s="160">
        <f t="shared" si="1"/>
        <v>10</v>
      </c>
      <c r="X18" s="160">
        <f t="shared" si="2"/>
        <v>22.666666666666668</v>
      </c>
      <c r="Y18" s="161">
        <f t="shared" si="3"/>
        <v>7</v>
      </c>
      <c r="Z18" s="507">
        <f>SUM(V18:V21)</f>
        <v>115.66666666666666</v>
      </c>
      <c r="AA18" s="493">
        <f>SUM(W18:W21)</f>
        <v>92</v>
      </c>
      <c r="AB18" s="493">
        <f>SUM(X18:X21)</f>
        <v>69.666666666666657</v>
      </c>
      <c r="AC18" s="482">
        <f>SUM(Y18:Y21)</f>
        <v>107.66666666666667</v>
      </c>
      <c r="AD18" s="490">
        <f>Z18*0.38*0.9*SQRT(3)</f>
        <v>68.516465845809648</v>
      </c>
      <c r="AE18" s="493">
        <f t="shared" ref="AE18:AG18" si="4">AA18*0.38*0.9*SQRT(3)</f>
        <v>54.497246609347158</v>
      </c>
      <c r="AF18" s="493">
        <f t="shared" si="4"/>
        <v>41.267842541136062</v>
      </c>
      <c r="AG18" s="482">
        <f t="shared" si="4"/>
        <v>63.777574836301199</v>
      </c>
      <c r="AH18" s="490">
        <f>MAX(Z18:AC21)</f>
        <v>115.66666666666666</v>
      </c>
      <c r="AI18" s="482">
        <f>AH18*0.38*0.9*SQRT(3)</f>
        <v>68.516465845809648</v>
      </c>
      <c r="AJ18" s="482">
        <f>D18-AI18</f>
        <v>651.48353415419035</v>
      </c>
    </row>
    <row r="19" spans="1:36" ht="18.75" x14ac:dyDescent="0.25">
      <c r="A19" s="517"/>
      <c r="B19" s="373"/>
      <c r="C19" s="373"/>
      <c r="D19" s="373"/>
      <c r="E19" s="7" t="s">
        <v>102</v>
      </c>
      <c r="F19" s="7">
        <v>77</v>
      </c>
      <c r="G19" s="7">
        <v>70</v>
      </c>
      <c r="H19" s="7">
        <v>45</v>
      </c>
      <c r="I19" s="7">
        <v>41</v>
      </c>
      <c r="J19" s="7">
        <v>100</v>
      </c>
      <c r="K19" s="7">
        <v>77</v>
      </c>
      <c r="L19" s="7">
        <v>13</v>
      </c>
      <c r="M19" s="7">
        <v>32</v>
      </c>
      <c r="N19" s="7">
        <v>28</v>
      </c>
      <c r="O19" s="7">
        <v>24</v>
      </c>
      <c r="P19" s="7">
        <v>104</v>
      </c>
      <c r="Q19" s="7">
        <v>76</v>
      </c>
      <c r="R19" s="45">
        <v>380</v>
      </c>
      <c r="S19" s="45">
        <v>380</v>
      </c>
      <c r="T19" s="45">
        <v>380</v>
      </c>
      <c r="U19" s="60">
        <v>380</v>
      </c>
      <c r="V19" s="159">
        <f t="shared" si="0"/>
        <v>64</v>
      </c>
      <c r="W19" s="157">
        <f t="shared" si="1"/>
        <v>72.666666666666671</v>
      </c>
      <c r="X19" s="157">
        <f t="shared" si="2"/>
        <v>24.333333333333332</v>
      </c>
      <c r="Y19" s="158">
        <f t="shared" si="3"/>
        <v>68</v>
      </c>
      <c r="Z19" s="508"/>
      <c r="AA19" s="494"/>
      <c r="AB19" s="494"/>
      <c r="AC19" s="480"/>
      <c r="AD19" s="491"/>
      <c r="AE19" s="494"/>
      <c r="AF19" s="494"/>
      <c r="AG19" s="480"/>
      <c r="AH19" s="491"/>
      <c r="AI19" s="480"/>
      <c r="AJ19" s="480"/>
    </row>
    <row r="20" spans="1:36" ht="18.75" x14ac:dyDescent="0.25">
      <c r="A20" s="517"/>
      <c r="B20" s="373"/>
      <c r="C20" s="373"/>
      <c r="D20" s="373"/>
      <c r="E20" s="41" t="s">
        <v>103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12</v>
      </c>
      <c r="M20" s="41">
        <v>15</v>
      </c>
      <c r="N20" s="41">
        <v>14</v>
      </c>
      <c r="O20" s="41">
        <v>19</v>
      </c>
      <c r="P20" s="41">
        <v>18</v>
      </c>
      <c r="Q20" s="41">
        <v>23</v>
      </c>
      <c r="R20" s="47">
        <v>380</v>
      </c>
      <c r="S20" s="47">
        <v>380</v>
      </c>
      <c r="T20" s="47">
        <v>380</v>
      </c>
      <c r="U20" s="63">
        <v>380</v>
      </c>
      <c r="V20" s="159">
        <f t="shared" si="0"/>
        <v>0</v>
      </c>
      <c r="W20" s="157">
        <f t="shared" si="1"/>
        <v>0</v>
      </c>
      <c r="X20" s="157">
        <f t="shared" si="2"/>
        <v>13.666666666666666</v>
      </c>
      <c r="Y20" s="158">
        <f t="shared" si="3"/>
        <v>20</v>
      </c>
      <c r="Z20" s="508"/>
      <c r="AA20" s="494"/>
      <c r="AB20" s="494"/>
      <c r="AC20" s="480"/>
      <c r="AD20" s="491"/>
      <c r="AE20" s="494"/>
      <c r="AF20" s="494"/>
      <c r="AG20" s="480"/>
      <c r="AH20" s="491"/>
      <c r="AI20" s="480"/>
      <c r="AJ20" s="480"/>
    </row>
    <row r="21" spans="1:36" ht="19.5" thickBot="1" x14ac:dyDescent="0.3">
      <c r="A21" s="518"/>
      <c r="B21" s="356"/>
      <c r="C21" s="356"/>
      <c r="D21" s="356"/>
      <c r="E21" s="7" t="s">
        <v>104</v>
      </c>
      <c r="F21" s="7">
        <v>30</v>
      </c>
      <c r="G21" s="7">
        <v>10</v>
      </c>
      <c r="H21" s="7">
        <v>5</v>
      </c>
      <c r="I21" s="7">
        <v>8</v>
      </c>
      <c r="J21" s="7">
        <v>10</v>
      </c>
      <c r="K21" s="7">
        <v>10</v>
      </c>
      <c r="L21" s="7">
        <v>8</v>
      </c>
      <c r="M21" s="7">
        <v>12</v>
      </c>
      <c r="N21" s="7">
        <v>7</v>
      </c>
      <c r="O21" s="7">
        <v>21</v>
      </c>
      <c r="P21" s="7">
        <v>6</v>
      </c>
      <c r="Q21" s="7">
        <v>11</v>
      </c>
      <c r="R21" s="45">
        <v>380</v>
      </c>
      <c r="S21" s="45">
        <v>380</v>
      </c>
      <c r="T21" s="45">
        <v>380</v>
      </c>
      <c r="U21" s="60">
        <v>380</v>
      </c>
      <c r="V21" s="159">
        <f t="shared" si="0"/>
        <v>15</v>
      </c>
      <c r="W21" s="157">
        <f t="shared" si="1"/>
        <v>9.3333333333333339</v>
      </c>
      <c r="X21" s="157">
        <f t="shared" si="2"/>
        <v>9</v>
      </c>
      <c r="Y21" s="158">
        <f t="shared" si="3"/>
        <v>12.666666666666666</v>
      </c>
      <c r="Z21" s="509"/>
      <c r="AA21" s="495"/>
      <c r="AB21" s="495"/>
      <c r="AC21" s="483"/>
      <c r="AD21" s="492"/>
      <c r="AE21" s="495"/>
      <c r="AF21" s="495"/>
      <c r="AG21" s="483"/>
      <c r="AH21" s="492"/>
      <c r="AI21" s="483"/>
      <c r="AJ21" s="483"/>
    </row>
    <row r="22" spans="1:36" ht="18.75" x14ac:dyDescent="0.25">
      <c r="A22" s="351">
        <v>3</v>
      </c>
      <c r="B22" s="355" t="s">
        <v>105</v>
      </c>
      <c r="C22" s="513"/>
      <c r="D22" s="513"/>
      <c r="E22" s="4" t="s">
        <v>106</v>
      </c>
      <c r="F22" s="4">
        <v>430</v>
      </c>
      <c r="G22" s="4">
        <v>400</v>
      </c>
      <c r="H22" s="4">
        <v>440</v>
      </c>
      <c r="I22" s="4">
        <v>340</v>
      </c>
      <c r="J22" s="4">
        <v>390</v>
      </c>
      <c r="K22" s="4">
        <v>370</v>
      </c>
      <c r="L22" s="4">
        <v>426</v>
      </c>
      <c r="M22" s="4">
        <v>453</v>
      </c>
      <c r="N22" s="4">
        <v>407</v>
      </c>
      <c r="O22" s="4">
        <v>443</v>
      </c>
      <c r="P22" s="4">
        <v>510</v>
      </c>
      <c r="Q22" s="4">
        <v>495</v>
      </c>
      <c r="R22" s="43">
        <v>380</v>
      </c>
      <c r="S22" s="43">
        <v>380</v>
      </c>
      <c r="T22" s="43">
        <v>380</v>
      </c>
      <c r="U22" s="57">
        <v>380</v>
      </c>
      <c r="V22" s="153">
        <f t="shared" si="0"/>
        <v>423.33333333333331</v>
      </c>
      <c r="W22" s="160">
        <f t="shared" si="1"/>
        <v>366.66666666666669</v>
      </c>
      <c r="X22" s="160">
        <f t="shared" si="2"/>
        <v>428.66666666666669</v>
      </c>
      <c r="Y22" s="161">
        <f t="shared" si="3"/>
        <v>482.66666666666669</v>
      </c>
      <c r="Z22" s="507">
        <f>SUM(V22:V30)</f>
        <v>647.33333333333326</v>
      </c>
      <c r="AA22" s="493">
        <f>SUM(W22:W30)</f>
        <v>612.66666666666674</v>
      </c>
      <c r="AB22" s="493">
        <f>SUM(X22:X30)</f>
        <v>790.66666666666674</v>
      </c>
      <c r="AC22" s="482">
        <f>SUM(Y22:Y30)</f>
        <v>799.66666666666674</v>
      </c>
      <c r="AD22" s="490">
        <f>Z22*0.38*0.9*SQRT(3)</f>
        <v>383.45526418605857</v>
      </c>
      <c r="AE22" s="493">
        <f t="shared" ref="AE22:AG22" si="5">AA22*0.38*0.9*SQRT(3)</f>
        <v>362.92006981152207</v>
      </c>
      <c r="AF22" s="493">
        <f t="shared" si="5"/>
        <v>468.36039477308509</v>
      </c>
      <c r="AG22" s="482">
        <f t="shared" si="5"/>
        <v>473.69164715878202</v>
      </c>
      <c r="AH22" s="510">
        <f>MAX(Z22:AC30)</f>
        <v>799.66666666666674</v>
      </c>
      <c r="AI22" s="480">
        <f>AH22*0.38*0.9*SQRT(3)</f>
        <v>473.69164715878202</v>
      </c>
      <c r="AJ22" s="480">
        <f>D22-AI22</f>
        <v>-473.69164715878202</v>
      </c>
    </row>
    <row r="23" spans="1:36" ht="18.75" x14ac:dyDescent="0.25">
      <c r="A23" s="398"/>
      <c r="B23" s="373"/>
      <c r="C23" s="514"/>
      <c r="D23" s="514"/>
      <c r="E23" s="7" t="s">
        <v>107</v>
      </c>
      <c r="F23" s="7">
        <v>81</v>
      </c>
      <c r="G23" s="7">
        <v>35</v>
      </c>
      <c r="H23" s="7">
        <v>40</v>
      </c>
      <c r="I23" s="7">
        <v>62</v>
      </c>
      <c r="J23" s="7">
        <v>95</v>
      </c>
      <c r="K23" s="7">
        <v>70</v>
      </c>
      <c r="L23" s="7">
        <v>71</v>
      </c>
      <c r="M23" s="7">
        <v>68</v>
      </c>
      <c r="N23" s="7">
        <v>64</v>
      </c>
      <c r="O23" s="7">
        <v>56</v>
      </c>
      <c r="P23" s="7">
        <v>75</v>
      </c>
      <c r="Q23" s="7">
        <v>84</v>
      </c>
      <c r="R23" s="45">
        <v>380</v>
      </c>
      <c r="S23" s="45">
        <v>380</v>
      </c>
      <c r="T23" s="45">
        <v>380</v>
      </c>
      <c r="U23" s="60">
        <v>380</v>
      </c>
      <c r="V23" s="159">
        <f t="shared" si="0"/>
        <v>52</v>
      </c>
      <c r="W23" s="157">
        <f t="shared" si="1"/>
        <v>75.666666666666671</v>
      </c>
      <c r="X23" s="157">
        <f t="shared" si="2"/>
        <v>67.666666666666671</v>
      </c>
      <c r="Y23" s="158">
        <f t="shared" si="3"/>
        <v>71.666666666666671</v>
      </c>
      <c r="Z23" s="508"/>
      <c r="AA23" s="494"/>
      <c r="AB23" s="494"/>
      <c r="AC23" s="480"/>
      <c r="AD23" s="491"/>
      <c r="AE23" s="494"/>
      <c r="AF23" s="494"/>
      <c r="AG23" s="480"/>
      <c r="AH23" s="511"/>
      <c r="AI23" s="480"/>
      <c r="AJ23" s="480"/>
    </row>
    <row r="24" spans="1:36" ht="18.75" x14ac:dyDescent="0.25">
      <c r="A24" s="398"/>
      <c r="B24" s="373"/>
      <c r="C24" s="514"/>
      <c r="D24" s="514"/>
      <c r="E24" s="41" t="s">
        <v>108</v>
      </c>
      <c r="F24" s="41">
        <v>81</v>
      </c>
      <c r="G24" s="41">
        <v>71</v>
      </c>
      <c r="H24" s="41">
        <v>51</v>
      </c>
      <c r="I24" s="41">
        <v>55</v>
      </c>
      <c r="J24" s="41">
        <v>115</v>
      </c>
      <c r="K24" s="41">
        <v>86</v>
      </c>
      <c r="L24" s="41">
        <v>89</v>
      </c>
      <c r="M24" s="41">
        <v>64</v>
      </c>
      <c r="N24" s="41">
        <v>73</v>
      </c>
      <c r="O24" s="41">
        <v>71</v>
      </c>
      <c r="P24" s="41">
        <v>108</v>
      </c>
      <c r="Q24" s="41">
        <v>42</v>
      </c>
      <c r="R24" s="47">
        <v>380</v>
      </c>
      <c r="S24" s="47">
        <v>380</v>
      </c>
      <c r="T24" s="47">
        <v>380</v>
      </c>
      <c r="U24" s="63">
        <v>380</v>
      </c>
      <c r="V24" s="159">
        <f t="shared" si="0"/>
        <v>67.666666666666671</v>
      </c>
      <c r="W24" s="157">
        <f t="shared" si="1"/>
        <v>85.333333333333329</v>
      </c>
      <c r="X24" s="157">
        <f t="shared" si="2"/>
        <v>75.333333333333329</v>
      </c>
      <c r="Y24" s="158">
        <f t="shared" si="3"/>
        <v>73.666666666666671</v>
      </c>
      <c r="Z24" s="508"/>
      <c r="AA24" s="494"/>
      <c r="AB24" s="494"/>
      <c r="AC24" s="480"/>
      <c r="AD24" s="491"/>
      <c r="AE24" s="494"/>
      <c r="AF24" s="494"/>
      <c r="AG24" s="480"/>
      <c r="AH24" s="511"/>
      <c r="AI24" s="480"/>
      <c r="AJ24" s="480"/>
    </row>
    <row r="25" spans="1:36" ht="18.75" x14ac:dyDescent="0.25">
      <c r="A25" s="398"/>
      <c r="B25" s="373"/>
      <c r="C25" s="514"/>
      <c r="D25" s="514"/>
      <c r="E25" s="7" t="s">
        <v>22</v>
      </c>
      <c r="F25" s="7">
        <v>11</v>
      </c>
      <c r="G25" s="7">
        <v>30</v>
      </c>
      <c r="H25" s="7">
        <v>40</v>
      </c>
      <c r="I25" s="7">
        <v>8</v>
      </c>
      <c r="J25" s="7">
        <v>10</v>
      </c>
      <c r="K25" s="7">
        <v>13</v>
      </c>
      <c r="L25" s="7">
        <v>95</v>
      </c>
      <c r="M25" s="7">
        <v>93</v>
      </c>
      <c r="N25" s="7">
        <v>102</v>
      </c>
      <c r="O25" s="7">
        <v>36</v>
      </c>
      <c r="P25" s="7">
        <v>36</v>
      </c>
      <c r="Q25" s="7">
        <v>49</v>
      </c>
      <c r="R25" s="45">
        <v>380</v>
      </c>
      <c r="S25" s="45">
        <v>380</v>
      </c>
      <c r="T25" s="45">
        <v>380</v>
      </c>
      <c r="U25" s="60">
        <v>380</v>
      </c>
      <c r="V25" s="159">
        <f t="shared" si="0"/>
        <v>27</v>
      </c>
      <c r="W25" s="157">
        <f t="shared" si="1"/>
        <v>10.333333333333334</v>
      </c>
      <c r="X25" s="157">
        <f t="shared" si="2"/>
        <v>96.666666666666671</v>
      </c>
      <c r="Y25" s="158">
        <f t="shared" si="3"/>
        <v>40.333333333333336</v>
      </c>
      <c r="Z25" s="508"/>
      <c r="AA25" s="494"/>
      <c r="AB25" s="494"/>
      <c r="AC25" s="480"/>
      <c r="AD25" s="491"/>
      <c r="AE25" s="494"/>
      <c r="AF25" s="494"/>
      <c r="AG25" s="480"/>
      <c r="AH25" s="511"/>
      <c r="AI25" s="480"/>
      <c r="AJ25" s="480"/>
    </row>
    <row r="26" spans="1:36" ht="18.75" x14ac:dyDescent="0.25">
      <c r="A26" s="398"/>
      <c r="B26" s="373"/>
      <c r="C26" s="514"/>
      <c r="D26" s="514"/>
      <c r="E26" s="41" t="s">
        <v>109</v>
      </c>
      <c r="F26" s="41">
        <v>0</v>
      </c>
      <c r="G26" s="41">
        <v>3</v>
      </c>
      <c r="H26" s="41">
        <v>1</v>
      </c>
      <c r="I26" s="41">
        <v>0</v>
      </c>
      <c r="J26" s="41">
        <v>3</v>
      </c>
      <c r="K26" s="41">
        <v>1</v>
      </c>
      <c r="L26" s="41">
        <v>13</v>
      </c>
      <c r="M26" s="41">
        <v>15</v>
      </c>
      <c r="N26" s="41">
        <v>18</v>
      </c>
      <c r="O26" s="41">
        <v>12</v>
      </c>
      <c r="P26" s="41">
        <v>26</v>
      </c>
      <c r="Q26" s="41">
        <v>20</v>
      </c>
      <c r="R26" s="47">
        <v>380</v>
      </c>
      <c r="S26" s="47">
        <v>380</v>
      </c>
      <c r="T26" s="47">
        <v>380</v>
      </c>
      <c r="U26" s="63">
        <v>380</v>
      </c>
      <c r="V26" s="159">
        <f t="shared" si="0"/>
        <v>2</v>
      </c>
      <c r="W26" s="157">
        <f t="shared" si="1"/>
        <v>2</v>
      </c>
      <c r="X26" s="157">
        <f t="shared" si="2"/>
        <v>15.333333333333334</v>
      </c>
      <c r="Y26" s="158">
        <f t="shared" si="3"/>
        <v>19.333333333333332</v>
      </c>
      <c r="Z26" s="508"/>
      <c r="AA26" s="494"/>
      <c r="AB26" s="494"/>
      <c r="AC26" s="480"/>
      <c r="AD26" s="491"/>
      <c r="AE26" s="494"/>
      <c r="AF26" s="494"/>
      <c r="AG26" s="480"/>
      <c r="AH26" s="511"/>
      <c r="AI26" s="480"/>
      <c r="AJ26" s="480"/>
    </row>
    <row r="27" spans="1:36" ht="31.5" x14ac:dyDescent="0.25">
      <c r="A27" s="398"/>
      <c r="B27" s="373"/>
      <c r="C27" s="514"/>
      <c r="D27" s="514"/>
      <c r="E27" s="7" t="s">
        <v>110</v>
      </c>
      <c r="F27" s="7">
        <v>61</v>
      </c>
      <c r="G27" s="7">
        <v>50</v>
      </c>
      <c r="H27" s="7">
        <v>44</v>
      </c>
      <c r="I27" s="7">
        <v>48</v>
      </c>
      <c r="J27" s="7">
        <v>30</v>
      </c>
      <c r="K27" s="7">
        <v>35</v>
      </c>
      <c r="L27" s="7">
        <v>94</v>
      </c>
      <c r="M27" s="7">
        <v>95</v>
      </c>
      <c r="N27" s="7">
        <v>90</v>
      </c>
      <c r="O27" s="7">
        <v>93</v>
      </c>
      <c r="P27" s="7">
        <v>92</v>
      </c>
      <c r="Q27" s="7">
        <v>89</v>
      </c>
      <c r="R27" s="45">
        <v>380</v>
      </c>
      <c r="S27" s="45">
        <v>380</v>
      </c>
      <c r="T27" s="45">
        <v>380</v>
      </c>
      <c r="U27" s="60">
        <v>380</v>
      </c>
      <c r="V27" s="159">
        <f t="shared" si="0"/>
        <v>51.666666666666664</v>
      </c>
      <c r="W27" s="157">
        <f t="shared" si="1"/>
        <v>37.666666666666664</v>
      </c>
      <c r="X27" s="157">
        <f t="shared" si="2"/>
        <v>93</v>
      </c>
      <c r="Y27" s="158">
        <f t="shared" si="3"/>
        <v>91.333333333333329</v>
      </c>
      <c r="Z27" s="508"/>
      <c r="AA27" s="494"/>
      <c r="AB27" s="494"/>
      <c r="AC27" s="480"/>
      <c r="AD27" s="491"/>
      <c r="AE27" s="494"/>
      <c r="AF27" s="494"/>
      <c r="AG27" s="480"/>
      <c r="AH27" s="511"/>
      <c r="AI27" s="480"/>
      <c r="AJ27" s="480"/>
    </row>
    <row r="28" spans="1:36" ht="18.75" x14ac:dyDescent="0.25">
      <c r="A28" s="398"/>
      <c r="B28" s="373"/>
      <c r="C28" s="514"/>
      <c r="D28" s="514"/>
      <c r="E28" s="41" t="s">
        <v>111</v>
      </c>
      <c r="F28" s="41">
        <v>12</v>
      </c>
      <c r="G28" s="41">
        <v>5</v>
      </c>
      <c r="H28" s="41">
        <v>16</v>
      </c>
      <c r="I28" s="41">
        <v>25</v>
      </c>
      <c r="J28" s="41">
        <v>2</v>
      </c>
      <c r="K28" s="41">
        <v>0</v>
      </c>
      <c r="L28" s="41">
        <v>1</v>
      </c>
      <c r="M28" s="41">
        <v>4</v>
      </c>
      <c r="N28" s="41">
        <v>2</v>
      </c>
      <c r="O28" s="41">
        <v>19</v>
      </c>
      <c r="P28" s="41">
        <v>3</v>
      </c>
      <c r="Q28" s="41">
        <v>7</v>
      </c>
      <c r="R28" s="47">
        <v>380</v>
      </c>
      <c r="S28" s="47">
        <v>380</v>
      </c>
      <c r="T28" s="47">
        <v>380</v>
      </c>
      <c r="U28" s="63">
        <v>380</v>
      </c>
      <c r="V28" s="159">
        <f t="shared" si="0"/>
        <v>11</v>
      </c>
      <c r="W28" s="157">
        <f t="shared" si="1"/>
        <v>13.5</v>
      </c>
      <c r="X28" s="157">
        <f t="shared" si="2"/>
        <v>2.3333333333333335</v>
      </c>
      <c r="Y28" s="158">
        <f t="shared" si="3"/>
        <v>9.6666666666666661</v>
      </c>
      <c r="Z28" s="508"/>
      <c r="AA28" s="494"/>
      <c r="AB28" s="494"/>
      <c r="AC28" s="480"/>
      <c r="AD28" s="491"/>
      <c r="AE28" s="494"/>
      <c r="AF28" s="494"/>
      <c r="AG28" s="480"/>
      <c r="AH28" s="511"/>
      <c r="AI28" s="480"/>
      <c r="AJ28" s="480"/>
    </row>
    <row r="29" spans="1:36" ht="18.75" x14ac:dyDescent="0.25">
      <c r="A29" s="398"/>
      <c r="B29" s="373"/>
      <c r="C29" s="514"/>
      <c r="D29" s="514"/>
      <c r="E29" s="7" t="s">
        <v>112</v>
      </c>
      <c r="F29" s="7">
        <v>0</v>
      </c>
      <c r="G29" s="7">
        <v>5</v>
      </c>
      <c r="H29" s="7">
        <v>3</v>
      </c>
      <c r="I29" s="7">
        <v>0</v>
      </c>
      <c r="J29" s="7">
        <v>2</v>
      </c>
      <c r="K29" s="7">
        <v>1</v>
      </c>
      <c r="L29" s="7">
        <v>3</v>
      </c>
      <c r="M29" s="7">
        <v>4</v>
      </c>
      <c r="N29" s="7">
        <v>2</v>
      </c>
      <c r="O29" s="7">
        <v>3</v>
      </c>
      <c r="P29" s="7">
        <v>5</v>
      </c>
      <c r="Q29" s="7">
        <v>1</v>
      </c>
      <c r="R29" s="45">
        <v>380</v>
      </c>
      <c r="S29" s="45">
        <v>380</v>
      </c>
      <c r="T29" s="45">
        <v>380</v>
      </c>
      <c r="U29" s="60">
        <v>380</v>
      </c>
      <c r="V29" s="159">
        <f t="shared" si="0"/>
        <v>4</v>
      </c>
      <c r="W29" s="157">
        <f t="shared" si="1"/>
        <v>1.5</v>
      </c>
      <c r="X29" s="157">
        <f t="shared" si="2"/>
        <v>3</v>
      </c>
      <c r="Y29" s="158">
        <f t="shared" si="3"/>
        <v>3</v>
      </c>
      <c r="Z29" s="508"/>
      <c r="AA29" s="494"/>
      <c r="AB29" s="494"/>
      <c r="AC29" s="480"/>
      <c r="AD29" s="491"/>
      <c r="AE29" s="494"/>
      <c r="AF29" s="494"/>
      <c r="AG29" s="480"/>
      <c r="AH29" s="511"/>
      <c r="AI29" s="480"/>
      <c r="AJ29" s="480"/>
    </row>
    <row r="30" spans="1:36" ht="19.5" thickBot="1" x14ac:dyDescent="0.3">
      <c r="A30" s="332"/>
      <c r="B30" s="374"/>
      <c r="C30" s="515"/>
      <c r="D30" s="515"/>
      <c r="E30" s="41" t="s">
        <v>113</v>
      </c>
      <c r="F30" s="41">
        <v>9</v>
      </c>
      <c r="G30" s="41">
        <v>9</v>
      </c>
      <c r="H30" s="41">
        <v>8</v>
      </c>
      <c r="I30" s="41">
        <v>20</v>
      </c>
      <c r="J30" s="41">
        <v>20</v>
      </c>
      <c r="K30" s="41">
        <v>20</v>
      </c>
      <c r="L30" s="41">
        <v>9</v>
      </c>
      <c r="M30" s="41">
        <v>9</v>
      </c>
      <c r="N30" s="41">
        <v>8</v>
      </c>
      <c r="O30" s="41">
        <v>8</v>
      </c>
      <c r="P30" s="41">
        <v>8</v>
      </c>
      <c r="Q30" s="41">
        <v>8</v>
      </c>
      <c r="R30" s="47">
        <v>380</v>
      </c>
      <c r="S30" s="47">
        <v>380</v>
      </c>
      <c r="T30" s="47">
        <v>380</v>
      </c>
      <c r="U30" s="63">
        <v>380</v>
      </c>
      <c r="V30" s="159">
        <f t="shared" si="0"/>
        <v>8.6666666666666661</v>
      </c>
      <c r="W30" s="157">
        <f t="shared" si="1"/>
        <v>20</v>
      </c>
      <c r="X30" s="157">
        <f t="shared" si="2"/>
        <v>8.6666666666666661</v>
      </c>
      <c r="Y30" s="158">
        <f t="shared" si="3"/>
        <v>8</v>
      </c>
      <c r="Z30" s="509"/>
      <c r="AA30" s="495"/>
      <c r="AB30" s="495"/>
      <c r="AC30" s="483"/>
      <c r="AD30" s="492"/>
      <c r="AE30" s="495"/>
      <c r="AF30" s="495"/>
      <c r="AG30" s="483"/>
      <c r="AH30" s="512"/>
      <c r="AI30" s="481"/>
      <c r="AJ30" s="481"/>
    </row>
    <row r="31" spans="1:36" x14ac:dyDescent="0.25">
      <c r="AF31" s="102"/>
      <c r="AG31" s="102"/>
    </row>
  </sheetData>
  <sheetProtection password="CC55" sheet="1" objects="1" scenarios="1" formatCells="0" formatColumns="0" formatRows="0" insertRows="0"/>
  <mergeCells count="74">
    <mergeCell ref="A12:A17"/>
    <mergeCell ref="C22:C30"/>
    <mergeCell ref="Z12:Z17"/>
    <mergeCell ref="C12:C17"/>
    <mergeCell ref="B12:B17"/>
    <mergeCell ref="D12:D17"/>
    <mergeCell ref="D18:D21"/>
    <mergeCell ref="A18:A21"/>
    <mergeCell ref="B18:B21"/>
    <mergeCell ref="C18:C21"/>
    <mergeCell ref="Z18:Z21"/>
    <mergeCell ref="AI22:AI30"/>
    <mergeCell ref="A22:A30"/>
    <mergeCell ref="B22:B30"/>
    <mergeCell ref="Z22:Z30"/>
    <mergeCell ref="AA22:AA30"/>
    <mergeCell ref="AB22:AB30"/>
    <mergeCell ref="AC22:AC30"/>
    <mergeCell ref="AD22:AD30"/>
    <mergeCell ref="AE22:AE30"/>
    <mergeCell ref="AF22:AF30"/>
    <mergeCell ref="AG22:AG30"/>
    <mergeCell ref="AH22:AH30"/>
    <mergeCell ref="D22:D30"/>
    <mergeCell ref="Z8:AC9"/>
    <mergeCell ref="AD8:AG9"/>
    <mergeCell ref="AH8:AH11"/>
    <mergeCell ref="AI8:AI11"/>
    <mergeCell ref="AI12:AI17"/>
    <mergeCell ref="AB12:AB17"/>
    <mergeCell ref="AH18:AH21"/>
    <mergeCell ref="AA12:AA17"/>
    <mergeCell ref="AI18:AI21"/>
    <mergeCell ref="AG12:AG17"/>
    <mergeCell ref="AH12:AH17"/>
    <mergeCell ref="AF12:AF17"/>
    <mergeCell ref="AE12:AE17"/>
    <mergeCell ref="AD12:AD17"/>
    <mergeCell ref="AC12:AC17"/>
    <mergeCell ref="AB18:AB21"/>
    <mergeCell ref="AC18:AC21"/>
    <mergeCell ref="AD18:AD21"/>
    <mergeCell ref="AE18:AE21"/>
    <mergeCell ref="AF18:AF21"/>
    <mergeCell ref="AA18:AA21"/>
    <mergeCell ref="AG18:AG21"/>
    <mergeCell ref="A8:A11"/>
    <mergeCell ref="B8:B11"/>
    <mergeCell ref="C8:C11"/>
    <mergeCell ref="E8:E11"/>
    <mergeCell ref="F8:Q8"/>
    <mergeCell ref="D8:D11"/>
    <mergeCell ref="F9:K9"/>
    <mergeCell ref="L9:Q9"/>
    <mergeCell ref="F10:H10"/>
    <mergeCell ref="I10:K10"/>
    <mergeCell ref="L10:N10"/>
    <mergeCell ref="O10:Q10"/>
    <mergeCell ref="X6:AJ7"/>
    <mergeCell ref="AJ22:AJ30"/>
    <mergeCell ref="AJ18:AJ21"/>
    <mergeCell ref="AJ12:AJ17"/>
    <mergeCell ref="B2:Q3"/>
    <mergeCell ref="X10:Y10"/>
    <mergeCell ref="Z10:AA10"/>
    <mergeCell ref="AB10:AC10"/>
    <mergeCell ref="AD10:AE10"/>
    <mergeCell ref="AF10:AG10"/>
    <mergeCell ref="AJ8:AJ11"/>
    <mergeCell ref="R10:S10"/>
    <mergeCell ref="T10:U10"/>
    <mergeCell ref="V10:W10"/>
    <mergeCell ref="R8:U9"/>
    <mergeCell ref="V8:Y9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40" zoomScaleNormal="40" workbookViewId="0">
      <selection activeCell="AJ20" sqref="AJ20:AJ2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29" width="10.7109375" customWidth="1"/>
    <col min="30" max="30" width="9.85546875" customWidth="1"/>
    <col min="31" max="31" width="10.42578125" customWidth="1"/>
    <col min="32" max="32" width="10.28515625" customWidth="1"/>
    <col min="33" max="33" width="10" customWidth="1"/>
    <col min="34" max="35" width="11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114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"/>
      <c r="S5" s="1"/>
      <c r="T5" s="1"/>
      <c r="U5" s="2"/>
      <c r="V5" s="2"/>
    </row>
    <row r="6" spans="1:36" ht="20.25" customHeight="1" x14ac:dyDescent="0.25">
      <c r="A6" s="1"/>
      <c r="B6" s="13"/>
      <c r="C6" s="13" t="s">
        <v>894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"/>
      <c r="S6" s="1"/>
      <c r="T6" s="1"/>
      <c r="U6" s="2"/>
      <c r="V6" s="2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</row>
    <row r="7" spans="1:36" ht="15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</row>
    <row r="8" spans="1:36" ht="31.5" customHeight="1" x14ac:dyDescent="0.25">
      <c r="A8" s="371" t="s">
        <v>0</v>
      </c>
      <c r="B8" s="375" t="s">
        <v>11</v>
      </c>
      <c r="C8" s="452" t="s">
        <v>13</v>
      </c>
      <c r="D8" s="289" t="s">
        <v>876</v>
      </c>
      <c r="E8" s="375" t="s">
        <v>12</v>
      </c>
      <c r="F8" s="375" t="s">
        <v>6</v>
      </c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75" t="s">
        <v>10</v>
      </c>
      <c r="S8" s="375"/>
      <c r="T8" s="375"/>
      <c r="U8" s="375"/>
      <c r="V8" s="484" t="s">
        <v>7</v>
      </c>
      <c r="W8" s="484"/>
      <c r="X8" s="484"/>
      <c r="Y8" s="484"/>
      <c r="Z8" s="484" t="s">
        <v>8</v>
      </c>
      <c r="AA8" s="484"/>
      <c r="AB8" s="484"/>
      <c r="AC8" s="484"/>
      <c r="AD8" s="499" t="s">
        <v>92</v>
      </c>
      <c r="AE8" s="500"/>
      <c r="AF8" s="500"/>
      <c r="AG8" s="501"/>
      <c r="AH8" s="505" t="s">
        <v>9</v>
      </c>
      <c r="AI8" s="488" t="s">
        <v>93</v>
      </c>
      <c r="AJ8" s="488" t="s">
        <v>875</v>
      </c>
    </row>
    <row r="9" spans="1:36" ht="33" customHeight="1" x14ac:dyDescent="0.25">
      <c r="A9" s="371"/>
      <c r="B9" s="375"/>
      <c r="C9" s="373"/>
      <c r="D9" s="290"/>
      <c r="E9" s="375"/>
      <c r="F9" s="375" t="s">
        <v>1</v>
      </c>
      <c r="G9" s="375"/>
      <c r="H9" s="375"/>
      <c r="I9" s="375"/>
      <c r="J9" s="375"/>
      <c r="K9" s="375"/>
      <c r="L9" s="375" t="s">
        <v>2</v>
      </c>
      <c r="M9" s="375"/>
      <c r="N9" s="375"/>
      <c r="O9" s="375"/>
      <c r="P9" s="375"/>
      <c r="Q9" s="375"/>
      <c r="R9" s="375"/>
      <c r="S9" s="375"/>
      <c r="T9" s="375"/>
      <c r="U9" s="375"/>
      <c r="V9" s="484"/>
      <c r="W9" s="484"/>
      <c r="X9" s="484"/>
      <c r="Y9" s="484"/>
      <c r="Z9" s="484"/>
      <c r="AA9" s="484"/>
      <c r="AB9" s="484"/>
      <c r="AC9" s="484"/>
      <c r="AD9" s="502"/>
      <c r="AE9" s="503"/>
      <c r="AF9" s="503"/>
      <c r="AG9" s="504"/>
      <c r="AH9" s="505"/>
      <c r="AI9" s="489"/>
      <c r="AJ9" s="489"/>
    </row>
    <row r="10" spans="1:36" ht="15.75" customHeight="1" x14ac:dyDescent="0.25">
      <c r="A10" s="371"/>
      <c r="B10" s="375"/>
      <c r="C10" s="373"/>
      <c r="D10" s="290"/>
      <c r="E10" s="375"/>
      <c r="F10" s="454">
        <v>1000.4166666666666</v>
      </c>
      <c r="G10" s="454"/>
      <c r="H10" s="454"/>
      <c r="I10" s="454">
        <v>1000.7916666666666</v>
      </c>
      <c r="J10" s="454"/>
      <c r="K10" s="454"/>
      <c r="L10" s="454">
        <v>1000.4166666666666</v>
      </c>
      <c r="M10" s="454"/>
      <c r="N10" s="454"/>
      <c r="O10" s="454">
        <v>1000.7916666666666</v>
      </c>
      <c r="P10" s="454"/>
      <c r="Q10" s="454"/>
      <c r="R10" s="375" t="s">
        <v>1</v>
      </c>
      <c r="S10" s="375"/>
      <c r="T10" s="375" t="s">
        <v>2</v>
      </c>
      <c r="U10" s="375"/>
      <c r="V10" s="484" t="s">
        <v>1</v>
      </c>
      <c r="W10" s="484"/>
      <c r="X10" s="484" t="s">
        <v>2</v>
      </c>
      <c r="Y10" s="484"/>
      <c r="Z10" s="484" t="s">
        <v>1</v>
      </c>
      <c r="AA10" s="484"/>
      <c r="AB10" s="484" t="s">
        <v>2</v>
      </c>
      <c r="AC10" s="484"/>
      <c r="AD10" s="486" t="s">
        <v>1</v>
      </c>
      <c r="AE10" s="484"/>
      <c r="AF10" s="484" t="s">
        <v>2</v>
      </c>
      <c r="AG10" s="487"/>
      <c r="AH10" s="505"/>
      <c r="AI10" s="489"/>
      <c r="AJ10" s="489"/>
    </row>
    <row r="11" spans="1:36" ht="16.5" thickBot="1" x14ac:dyDescent="0.3">
      <c r="A11" s="380"/>
      <c r="B11" s="452"/>
      <c r="C11" s="373"/>
      <c r="D11" s="291"/>
      <c r="E11" s="452"/>
      <c r="F11" s="30" t="s">
        <v>3</v>
      </c>
      <c r="G11" s="31" t="s">
        <v>4</v>
      </c>
      <c r="H11" s="32" t="s">
        <v>5</v>
      </c>
      <c r="I11" s="30" t="s">
        <v>3</v>
      </c>
      <c r="J11" s="31" t="s">
        <v>4</v>
      </c>
      <c r="K11" s="32" t="s">
        <v>5</v>
      </c>
      <c r="L11" s="30" t="s">
        <v>3</v>
      </c>
      <c r="M11" s="31" t="s">
        <v>4</v>
      </c>
      <c r="N11" s="32" t="s">
        <v>5</v>
      </c>
      <c r="O11" s="30" t="s">
        <v>3</v>
      </c>
      <c r="P11" s="31" t="s">
        <v>4</v>
      </c>
      <c r="Q11" s="32" t="s">
        <v>5</v>
      </c>
      <c r="R11" s="33">
        <v>1000.4166666666666</v>
      </c>
      <c r="S11" s="33">
        <v>1000.7916666666666</v>
      </c>
      <c r="T11" s="33">
        <v>1000.4166666666666</v>
      </c>
      <c r="U11" s="33">
        <v>1000.7916666666666</v>
      </c>
      <c r="V11" s="34">
        <v>1000.4166666666666</v>
      </c>
      <c r="W11" s="34">
        <v>1000.7916666666666</v>
      </c>
      <c r="X11" s="34">
        <v>1000.4166666666666</v>
      </c>
      <c r="Y11" s="34">
        <v>1000.7916666666666</v>
      </c>
      <c r="Z11" s="34">
        <v>1000.4166666666666</v>
      </c>
      <c r="AA11" s="34">
        <v>1000.7916666666666</v>
      </c>
      <c r="AB11" s="34">
        <v>1000.4166666666666</v>
      </c>
      <c r="AC11" s="34">
        <v>1000.7916666666666</v>
      </c>
      <c r="AD11" s="36">
        <v>1000.4166666666666</v>
      </c>
      <c r="AE11" s="34">
        <v>1000.7916666666666</v>
      </c>
      <c r="AF11" s="34">
        <v>1000.4166666666666</v>
      </c>
      <c r="AG11" s="37">
        <v>1000.7916666666666</v>
      </c>
      <c r="AH11" s="506"/>
      <c r="AI11" s="489"/>
      <c r="AJ11" s="489"/>
    </row>
    <row r="12" spans="1:36" ht="18.75" x14ac:dyDescent="0.25">
      <c r="A12" s="516">
        <v>1</v>
      </c>
      <c r="B12" s="355" t="s">
        <v>106</v>
      </c>
      <c r="C12" s="375">
        <v>160</v>
      </c>
      <c r="D12" s="373">
        <f>160*0.9</f>
        <v>144</v>
      </c>
      <c r="E12" s="4">
        <v>1</v>
      </c>
      <c r="F12" s="4">
        <v>13.4</v>
      </c>
      <c r="G12" s="4">
        <v>1.7</v>
      </c>
      <c r="H12" s="4">
        <v>9.5</v>
      </c>
      <c r="I12" s="4">
        <v>12.3</v>
      </c>
      <c r="J12" s="4">
        <v>0.8</v>
      </c>
      <c r="K12" s="4">
        <v>3.2</v>
      </c>
      <c r="L12" s="4"/>
      <c r="M12" s="4"/>
      <c r="N12" s="4"/>
      <c r="O12" s="4"/>
      <c r="P12" s="4"/>
      <c r="Q12" s="4"/>
      <c r="R12" s="43"/>
      <c r="S12" s="43"/>
      <c r="T12" s="43"/>
      <c r="U12" s="57"/>
      <c r="V12" s="58">
        <f>IF(AND(F12=0,G12=0,H12=0),0,IF(AND(F12=0,G12=0),H12,IF(AND(F12=0,H12=0),G12,IF(AND(G12=0,H12=0),F12,IF(F12=0,(G12+H12)/2,IF(G12=0,(F12+H12)/2,IF(H12=0,(F12+G12)/2,(F12+G12+H12)/3)))))))</f>
        <v>8.2000000000000011</v>
      </c>
      <c r="W12" s="59">
        <f t="shared" ref="W12:W23" si="0">IF(AND(I12=0,J12=0,K12=0),0,IF(AND(I12=0,J12=0),K12,IF(AND(I12=0,K12=0),J12,IF(AND(J12=0,K12=0),I12,IF(I12=0,(J12+K12)/2,IF(J12=0,(I12+K12)/2,IF(K12=0,(I12+J12)/2,(I12+J12+K12)/3)))))))</f>
        <v>5.4333333333333336</v>
      </c>
      <c r="X12" s="59">
        <f t="shared" ref="X12:X23" si="1">IF(AND(L12=0,M12=0,N12=0),0,IF(AND(L12=0,M12=0),N12,IF(AND(L12=0,N12=0),M12,IF(AND(M12=0,N12=0),L12,IF(L12=0,(M12+N12)/2,IF(M12=0,(L12+N12)/2,IF(N12=0,(L12+M12)/2,(L12+M12+N12)/3)))))))</f>
        <v>0</v>
      </c>
      <c r="Y12" s="184">
        <f t="shared" ref="Y12:Y23" si="2">IF(AND(O12=0,P12=0,Q12=0),0,IF(AND(O12=0,P12=0),Q12,IF(AND(O12=0,Q12=0),P12,IF(AND(P12=0,Q12=0),O12,IF(O12=0,(P12+Q12)/2,IF(P12=0,(O12+Q12)/2,IF(Q12=0,(O12+P12)/2,(O12+P12+Q12)/3)))))))</f>
        <v>0</v>
      </c>
      <c r="Z12" s="523">
        <f>SUM(V12:V13)</f>
        <v>10.3</v>
      </c>
      <c r="AA12" s="519">
        <f>SUM(W12:W13)</f>
        <v>9</v>
      </c>
      <c r="AB12" s="519">
        <f>SUM(X12:X13)</f>
        <v>0</v>
      </c>
      <c r="AC12" s="521">
        <f>SUM(Y12:Y13)</f>
        <v>0</v>
      </c>
      <c r="AD12" s="562">
        <f>Z12*0.38*0.9*SQRT(3)</f>
        <v>6.1013221747421271</v>
      </c>
      <c r="AE12" s="562">
        <f>AA12*0.38*0.9*SQRT(3)</f>
        <v>5.3312523856970033</v>
      </c>
      <c r="AF12" s="562">
        <f>AB12*0.38*0.9*SQRT(3)</f>
        <v>0</v>
      </c>
      <c r="AG12" s="562">
        <f t="shared" ref="AG12" si="3">AC12*0.38*0.9*SQRT(3)</f>
        <v>0</v>
      </c>
      <c r="AH12" s="563">
        <f>MAX(Z12:AC13)</f>
        <v>10.3</v>
      </c>
      <c r="AI12" s="562">
        <f>AH12*0.9*0.38*SQRT(3)</f>
        <v>6.101322174742128</v>
      </c>
      <c r="AJ12" s="564">
        <f>D12-AI12</f>
        <v>137.89867782525786</v>
      </c>
    </row>
    <row r="13" spans="1:36" ht="19.5" thickBot="1" x14ac:dyDescent="0.3">
      <c r="A13" s="518"/>
      <c r="B13" s="373"/>
      <c r="C13" s="375"/>
      <c r="D13" s="374"/>
      <c r="E13" s="7">
        <v>2</v>
      </c>
      <c r="F13" s="7">
        <v>1.5</v>
      </c>
      <c r="G13" s="7">
        <v>3.3</v>
      </c>
      <c r="H13" s="7">
        <v>1.5</v>
      </c>
      <c r="I13" s="7">
        <v>1.8</v>
      </c>
      <c r="J13" s="7">
        <v>6.5</v>
      </c>
      <c r="K13" s="7">
        <v>2.4</v>
      </c>
      <c r="L13" s="7"/>
      <c r="M13" s="7"/>
      <c r="N13" s="7"/>
      <c r="O13" s="7"/>
      <c r="P13" s="7"/>
      <c r="Q13" s="7"/>
      <c r="R13" s="45"/>
      <c r="S13" s="45"/>
      <c r="T13" s="45"/>
      <c r="U13" s="60"/>
      <c r="V13" s="61">
        <f t="shared" ref="V13:V23" si="4">IF(AND(F13=0,G13=0,H13=0),0,IF(AND(F13=0,G13=0),H13,IF(AND(F13=0,H13=0),G13,IF(AND(G13=0,H13=0),F13,IF(F13=0,(G13+H13)/2,IF(G13=0,(F13+H13)/2,IF(H13=0,(F13+G13)/2,(F13+G13+H13)/3)))))))</f>
        <v>2.1</v>
      </c>
      <c r="W13" s="62">
        <f t="shared" si="0"/>
        <v>3.5666666666666669</v>
      </c>
      <c r="X13" s="62">
        <f t="shared" si="1"/>
        <v>0</v>
      </c>
      <c r="Y13" s="66">
        <f t="shared" si="2"/>
        <v>0</v>
      </c>
      <c r="Z13" s="524"/>
      <c r="AA13" s="520"/>
      <c r="AB13" s="520"/>
      <c r="AC13" s="522"/>
      <c r="AD13" s="562"/>
      <c r="AE13" s="562"/>
      <c r="AF13" s="562"/>
      <c r="AG13" s="562"/>
      <c r="AH13" s="562"/>
      <c r="AI13" s="562"/>
      <c r="AJ13" s="564"/>
    </row>
    <row r="14" spans="1:36" ht="18.75" x14ac:dyDescent="0.25">
      <c r="A14" s="516">
        <v>2</v>
      </c>
      <c r="B14" s="355" t="s">
        <v>95</v>
      </c>
      <c r="C14" s="452">
        <v>250</v>
      </c>
      <c r="D14" s="452">
        <f>250*0.9</f>
        <v>225</v>
      </c>
      <c r="E14" s="4">
        <v>1</v>
      </c>
      <c r="F14" s="4">
        <v>2</v>
      </c>
      <c r="G14" s="4">
        <v>3.2</v>
      </c>
      <c r="H14" s="4">
        <v>9</v>
      </c>
      <c r="I14" s="4">
        <v>6.2</v>
      </c>
      <c r="J14" s="4">
        <v>10.1</v>
      </c>
      <c r="K14" s="4">
        <v>1.5</v>
      </c>
      <c r="L14" s="4"/>
      <c r="M14" s="4"/>
      <c r="N14" s="4"/>
      <c r="O14" s="4"/>
      <c r="P14" s="4"/>
      <c r="Q14" s="4"/>
      <c r="R14" s="43"/>
      <c r="S14" s="43"/>
      <c r="T14" s="43"/>
      <c r="U14" s="57"/>
      <c r="V14" s="58">
        <f t="shared" si="4"/>
        <v>4.7333333333333334</v>
      </c>
      <c r="W14" s="65">
        <f t="shared" si="0"/>
        <v>5.9333333333333336</v>
      </c>
      <c r="X14" s="65">
        <f t="shared" si="1"/>
        <v>0</v>
      </c>
      <c r="Y14" s="67">
        <f t="shared" si="2"/>
        <v>0</v>
      </c>
      <c r="Z14" s="523">
        <f>SUM(V14:V19)</f>
        <v>30.866666666666667</v>
      </c>
      <c r="AA14" s="519">
        <f>SUM(W14:W19)</f>
        <v>31.400000000000002</v>
      </c>
      <c r="AB14" s="519">
        <f>SUM(X14:X19)</f>
        <v>0</v>
      </c>
      <c r="AC14" s="521">
        <f>SUM(Y14:Y19)</f>
        <v>0</v>
      </c>
      <c r="AD14" s="562">
        <f>Z14*0.38*0.9*SQRT(3)</f>
        <v>18.284221145020094</v>
      </c>
      <c r="AE14" s="562">
        <f>AA14*0.38*0.9*SQRT(3)</f>
        <v>18.60014721232066</v>
      </c>
      <c r="AF14" s="562">
        <f>AB14*0.38*0.9*SQRT(3)</f>
        <v>0</v>
      </c>
      <c r="AG14" s="562">
        <f t="shared" ref="AG14" si="5">AC14*0.38*0.9*SQRT(3)</f>
        <v>0</v>
      </c>
      <c r="AH14" s="563">
        <f>MAX(Z14:AC19)</f>
        <v>31.400000000000002</v>
      </c>
      <c r="AI14" s="562">
        <f>AH14*0.38*0.9*SQRT(3)</f>
        <v>18.60014721232066</v>
      </c>
      <c r="AJ14" s="564">
        <f>D14-AI14</f>
        <v>206.39985278767935</v>
      </c>
    </row>
    <row r="15" spans="1:36" ht="18.75" x14ac:dyDescent="0.25">
      <c r="A15" s="517"/>
      <c r="B15" s="373"/>
      <c r="C15" s="373"/>
      <c r="D15" s="373"/>
      <c r="E15" s="7">
        <v>2</v>
      </c>
      <c r="F15" s="7">
        <v>8.9</v>
      </c>
      <c r="G15" s="7">
        <v>13.5</v>
      </c>
      <c r="H15" s="7">
        <v>10</v>
      </c>
      <c r="I15" s="7">
        <v>6.3</v>
      </c>
      <c r="J15" s="7">
        <v>8</v>
      </c>
      <c r="K15" s="7">
        <v>11</v>
      </c>
      <c r="L15" s="7"/>
      <c r="M15" s="7"/>
      <c r="N15" s="7"/>
      <c r="O15" s="7"/>
      <c r="P15" s="7"/>
      <c r="Q15" s="7"/>
      <c r="R15" s="45"/>
      <c r="S15" s="45"/>
      <c r="T15" s="45"/>
      <c r="U15" s="60"/>
      <c r="V15" s="64">
        <f t="shared" si="4"/>
        <v>10.799999999999999</v>
      </c>
      <c r="W15" s="62">
        <f t="shared" si="0"/>
        <v>8.4333333333333336</v>
      </c>
      <c r="X15" s="62">
        <f t="shared" si="1"/>
        <v>0</v>
      </c>
      <c r="Y15" s="66">
        <f t="shared" si="2"/>
        <v>0</v>
      </c>
      <c r="Z15" s="524"/>
      <c r="AA15" s="520"/>
      <c r="AB15" s="520"/>
      <c r="AC15" s="522"/>
      <c r="AD15" s="562"/>
      <c r="AE15" s="562"/>
      <c r="AF15" s="562"/>
      <c r="AG15" s="562"/>
      <c r="AH15" s="562"/>
      <c r="AI15" s="562"/>
      <c r="AJ15" s="564"/>
    </row>
    <row r="16" spans="1:36" ht="18.75" x14ac:dyDescent="0.25">
      <c r="A16" s="517"/>
      <c r="B16" s="373"/>
      <c r="C16" s="373"/>
      <c r="D16" s="373"/>
      <c r="E16" s="41" t="s">
        <v>115</v>
      </c>
      <c r="F16" s="41">
        <v>12.2</v>
      </c>
      <c r="G16" s="41">
        <v>0.6</v>
      </c>
      <c r="H16" s="41">
        <v>9.3000000000000007</v>
      </c>
      <c r="I16" s="41">
        <v>9.6999999999999993</v>
      </c>
      <c r="J16" s="41">
        <v>0.7</v>
      </c>
      <c r="K16" s="41">
        <v>3.3</v>
      </c>
      <c r="L16" s="41"/>
      <c r="M16" s="41"/>
      <c r="N16" s="41"/>
      <c r="O16" s="41"/>
      <c r="P16" s="41"/>
      <c r="Q16" s="41"/>
      <c r="R16" s="47"/>
      <c r="S16" s="47"/>
      <c r="T16" s="47"/>
      <c r="U16" s="63"/>
      <c r="V16" s="64">
        <f t="shared" si="4"/>
        <v>7.3666666666666671</v>
      </c>
      <c r="W16" s="62">
        <f t="shared" si="0"/>
        <v>4.5666666666666664</v>
      </c>
      <c r="X16" s="62">
        <f t="shared" si="1"/>
        <v>0</v>
      </c>
      <c r="Y16" s="66">
        <f t="shared" si="2"/>
        <v>0</v>
      </c>
      <c r="Z16" s="524"/>
      <c r="AA16" s="520"/>
      <c r="AB16" s="520"/>
      <c r="AC16" s="522"/>
      <c r="AD16" s="562">
        <f>Z16*0.38*0.9*SQRT(3)</f>
        <v>0</v>
      </c>
      <c r="AE16" s="562">
        <f>AA16*0.38*0.9*SQRT(3)</f>
        <v>0</v>
      </c>
      <c r="AF16" s="562">
        <f>AB16*0.38*0.9*SQRT(3)</f>
        <v>0</v>
      </c>
      <c r="AG16" s="562">
        <f t="shared" ref="AG16" si="6">AC16*0.38*0.9*SQRT(3)</f>
        <v>0</v>
      </c>
      <c r="AH16" s="562">
        <f t="shared" ref="AH16" si="7">MAX(Z16:AC17)</f>
        <v>0</v>
      </c>
      <c r="AI16" s="562">
        <f t="shared" ref="AI16" si="8">AD16*0.38*0.9*SQRT(3)</f>
        <v>0</v>
      </c>
      <c r="AJ16" s="564"/>
    </row>
    <row r="17" spans="1:36" ht="18.75" x14ac:dyDescent="0.25">
      <c r="A17" s="517"/>
      <c r="B17" s="373"/>
      <c r="C17" s="373"/>
      <c r="D17" s="373"/>
      <c r="E17" s="7">
        <v>3</v>
      </c>
      <c r="F17" s="7">
        <v>0.4</v>
      </c>
      <c r="G17" s="7">
        <v>11.3</v>
      </c>
      <c r="H17" s="7">
        <v>0.6</v>
      </c>
      <c r="I17" s="7">
        <v>2.8</v>
      </c>
      <c r="J17" s="7">
        <v>15.2</v>
      </c>
      <c r="K17" s="7">
        <v>1.9</v>
      </c>
      <c r="L17" s="7"/>
      <c r="M17" s="7"/>
      <c r="N17" s="7"/>
      <c r="O17" s="7"/>
      <c r="P17" s="7"/>
      <c r="Q17" s="7"/>
      <c r="R17" s="45"/>
      <c r="S17" s="45"/>
      <c r="T17" s="45"/>
      <c r="U17" s="60"/>
      <c r="V17" s="64">
        <f t="shared" si="4"/>
        <v>4.1000000000000005</v>
      </c>
      <c r="W17" s="62">
        <f t="shared" si="0"/>
        <v>6.6333333333333329</v>
      </c>
      <c r="X17" s="62">
        <f t="shared" si="1"/>
        <v>0</v>
      </c>
      <c r="Y17" s="66">
        <f t="shared" si="2"/>
        <v>0</v>
      </c>
      <c r="Z17" s="524"/>
      <c r="AA17" s="520"/>
      <c r="AB17" s="520"/>
      <c r="AC17" s="522"/>
      <c r="AD17" s="562"/>
      <c r="AE17" s="562"/>
      <c r="AF17" s="562"/>
      <c r="AG17" s="562"/>
      <c r="AH17" s="562"/>
      <c r="AI17" s="562"/>
      <c r="AJ17" s="564"/>
    </row>
    <row r="18" spans="1:36" ht="18.75" x14ac:dyDescent="0.25">
      <c r="A18" s="517"/>
      <c r="B18" s="373"/>
      <c r="C18" s="373"/>
      <c r="D18" s="373"/>
      <c r="E18" s="41">
        <v>4</v>
      </c>
      <c r="F18" s="41">
        <v>4.4000000000000004</v>
      </c>
      <c r="G18" s="41">
        <v>3.3</v>
      </c>
      <c r="H18" s="41">
        <v>0.4</v>
      </c>
      <c r="I18" s="41">
        <v>5.5</v>
      </c>
      <c r="J18" s="41">
        <v>6.7</v>
      </c>
      <c r="K18" s="41">
        <v>1.4</v>
      </c>
      <c r="L18" s="41"/>
      <c r="M18" s="41"/>
      <c r="N18" s="41"/>
      <c r="O18" s="41"/>
      <c r="P18" s="41"/>
      <c r="Q18" s="41"/>
      <c r="R18" s="47"/>
      <c r="S18" s="47"/>
      <c r="T18" s="47"/>
      <c r="U18" s="63"/>
      <c r="V18" s="64">
        <f t="shared" si="4"/>
        <v>2.6999999999999997</v>
      </c>
      <c r="W18" s="62">
        <f t="shared" si="0"/>
        <v>4.5333333333333332</v>
      </c>
      <c r="X18" s="62">
        <f t="shared" si="1"/>
        <v>0</v>
      </c>
      <c r="Y18" s="66">
        <f t="shared" si="2"/>
        <v>0</v>
      </c>
      <c r="Z18" s="524"/>
      <c r="AA18" s="520"/>
      <c r="AB18" s="520"/>
      <c r="AC18" s="522"/>
      <c r="AD18" s="562">
        <f>Z18*0.38*0.9*SQRT(3)</f>
        <v>0</v>
      </c>
      <c r="AE18" s="562">
        <f>AA18*0.38*0.9*SQRT(3)</f>
        <v>0</v>
      </c>
      <c r="AF18" s="562">
        <f>AB18*0.38*0.9*SQRT(3)</f>
        <v>0</v>
      </c>
      <c r="AG18" s="562">
        <f t="shared" ref="AG18" si="9">AC18*0.38*0.9*SQRT(3)</f>
        <v>0</v>
      </c>
      <c r="AH18" s="562">
        <f t="shared" ref="AH18" si="10">MAX(Z18:AC19)</f>
        <v>0</v>
      </c>
      <c r="AI18" s="562">
        <f t="shared" ref="AI18" si="11">AD18*0.38*0.9*SQRT(3)</f>
        <v>0</v>
      </c>
      <c r="AJ18" s="564"/>
    </row>
    <row r="19" spans="1:36" ht="19.5" thickBot="1" x14ac:dyDescent="0.3">
      <c r="A19" s="517"/>
      <c r="B19" s="373"/>
      <c r="C19" s="356"/>
      <c r="D19" s="356"/>
      <c r="E19" s="7">
        <v>5</v>
      </c>
      <c r="F19" s="7">
        <v>1.1000000000000001</v>
      </c>
      <c r="G19" s="7">
        <v>0.7</v>
      </c>
      <c r="H19" s="7">
        <v>1.7</v>
      </c>
      <c r="I19" s="7">
        <v>1</v>
      </c>
      <c r="J19" s="7">
        <v>1</v>
      </c>
      <c r="K19" s="7">
        <v>1.9</v>
      </c>
      <c r="L19" s="7"/>
      <c r="M19" s="7"/>
      <c r="N19" s="7"/>
      <c r="O19" s="7"/>
      <c r="P19" s="7"/>
      <c r="Q19" s="7"/>
      <c r="R19" s="45"/>
      <c r="S19" s="45"/>
      <c r="T19" s="45"/>
      <c r="U19" s="60"/>
      <c r="V19" s="64">
        <f t="shared" si="4"/>
        <v>1.1666666666666667</v>
      </c>
      <c r="W19" s="62">
        <f t="shared" si="0"/>
        <v>1.3</v>
      </c>
      <c r="X19" s="62">
        <f t="shared" si="1"/>
        <v>0</v>
      </c>
      <c r="Y19" s="66">
        <f t="shared" si="2"/>
        <v>0</v>
      </c>
      <c r="Z19" s="524"/>
      <c r="AA19" s="520"/>
      <c r="AB19" s="520"/>
      <c r="AC19" s="522"/>
      <c r="AD19" s="562"/>
      <c r="AE19" s="562"/>
      <c r="AF19" s="562"/>
      <c r="AG19" s="562"/>
      <c r="AH19" s="562"/>
      <c r="AI19" s="562"/>
      <c r="AJ19" s="564"/>
    </row>
    <row r="20" spans="1:36" ht="18.75" x14ac:dyDescent="0.25">
      <c r="A20" s="351">
        <v>3</v>
      </c>
      <c r="B20" s="359" t="s">
        <v>16</v>
      </c>
      <c r="C20" s="359">
        <v>250</v>
      </c>
      <c r="D20" s="359">
        <f>250*0.9</f>
        <v>225</v>
      </c>
      <c r="E20" s="4">
        <v>1</v>
      </c>
      <c r="F20" s="4">
        <v>7.1</v>
      </c>
      <c r="G20" s="4">
        <v>14.2</v>
      </c>
      <c r="H20" s="4">
        <v>7.9</v>
      </c>
      <c r="I20" s="4">
        <v>8.3000000000000007</v>
      </c>
      <c r="J20" s="4">
        <v>3.5</v>
      </c>
      <c r="K20" s="4">
        <v>10.199999999999999</v>
      </c>
      <c r="L20" s="4"/>
      <c r="M20" s="4"/>
      <c r="N20" s="4"/>
      <c r="O20" s="4"/>
      <c r="P20" s="4"/>
      <c r="Q20" s="4"/>
      <c r="R20" s="43"/>
      <c r="S20" s="43"/>
      <c r="T20" s="43"/>
      <c r="U20" s="57"/>
      <c r="V20" s="58">
        <f t="shared" si="4"/>
        <v>9.7333333333333325</v>
      </c>
      <c r="W20" s="65">
        <f t="shared" si="0"/>
        <v>7.333333333333333</v>
      </c>
      <c r="X20" s="65">
        <f t="shared" si="1"/>
        <v>0</v>
      </c>
      <c r="Y20" s="67">
        <f t="shared" si="2"/>
        <v>0</v>
      </c>
      <c r="Z20" s="523">
        <f>SUM(V20:V23)</f>
        <v>30.466666666666661</v>
      </c>
      <c r="AA20" s="519">
        <f>SUM(W20:W23)</f>
        <v>24.166666666666664</v>
      </c>
      <c r="AB20" s="519">
        <f>SUM(X20:X23)</f>
        <v>0</v>
      </c>
      <c r="AC20" s="521">
        <f>SUM(Y20:Y23)</f>
        <v>0</v>
      </c>
      <c r="AD20" s="562">
        <f>Z20*0.38*0.9*SQRT(3)</f>
        <v>18.04727659454467</v>
      </c>
      <c r="AE20" s="562">
        <f>AA20*0.38*0.9*SQRT(3)</f>
        <v>14.315399924556768</v>
      </c>
      <c r="AF20" s="562">
        <f t="shared" ref="AF20:AG20" si="12">AB20*0.38*0.9*SQRT(3)</f>
        <v>0</v>
      </c>
      <c r="AG20" s="562">
        <f t="shared" si="12"/>
        <v>0</v>
      </c>
      <c r="AH20" s="563">
        <f>MAX(Z20:AC23)</f>
        <v>30.466666666666661</v>
      </c>
      <c r="AI20" s="562">
        <f>AH20*0.38*0.9*SQRT(3)</f>
        <v>18.04727659454467</v>
      </c>
      <c r="AJ20" s="564">
        <f>D20-AI20</f>
        <v>206.95272340545534</v>
      </c>
    </row>
    <row r="21" spans="1:36" ht="18.75" x14ac:dyDescent="0.25">
      <c r="A21" s="398"/>
      <c r="B21" s="369"/>
      <c r="C21" s="369"/>
      <c r="D21" s="369"/>
      <c r="E21" s="7">
        <v>2</v>
      </c>
      <c r="F21" s="7">
        <v>7.1</v>
      </c>
      <c r="G21" s="7">
        <v>1.6</v>
      </c>
      <c r="H21" s="7">
        <v>4.4000000000000004</v>
      </c>
      <c r="I21" s="7">
        <v>18.8</v>
      </c>
      <c r="J21" s="7">
        <v>2.6</v>
      </c>
      <c r="K21" s="7">
        <v>8</v>
      </c>
      <c r="L21" s="7"/>
      <c r="M21" s="7"/>
      <c r="N21" s="7"/>
      <c r="O21" s="7"/>
      <c r="P21" s="7"/>
      <c r="Q21" s="7"/>
      <c r="R21" s="45"/>
      <c r="S21" s="45"/>
      <c r="T21" s="45"/>
      <c r="U21" s="60"/>
      <c r="V21" s="64">
        <f t="shared" si="4"/>
        <v>4.3666666666666663</v>
      </c>
      <c r="W21" s="62">
        <f t="shared" si="0"/>
        <v>9.8000000000000007</v>
      </c>
      <c r="X21" s="62">
        <f t="shared" si="1"/>
        <v>0</v>
      </c>
      <c r="Y21" s="66">
        <f t="shared" si="2"/>
        <v>0</v>
      </c>
      <c r="Z21" s="524"/>
      <c r="AA21" s="520"/>
      <c r="AB21" s="520"/>
      <c r="AC21" s="522"/>
      <c r="AD21" s="562"/>
      <c r="AE21" s="562"/>
      <c r="AF21" s="562"/>
      <c r="AG21" s="562"/>
      <c r="AH21" s="562"/>
      <c r="AI21" s="562"/>
      <c r="AJ21" s="564"/>
    </row>
    <row r="22" spans="1:36" ht="18.75" x14ac:dyDescent="0.25">
      <c r="A22" s="398"/>
      <c r="B22" s="369"/>
      <c r="C22" s="369"/>
      <c r="D22" s="369"/>
      <c r="E22" s="41">
        <v>3</v>
      </c>
      <c r="F22" s="41">
        <v>11</v>
      </c>
      <c r="G22" s="41">
        <v>2.4</v>
      </c>
      <c r="H22" s="41">
        <v>7.1</v>
      </c>
      <c r="I22" s="41">
        <v>2.6</v>
      </c>
      <c r="J22" s="41">
        <v>7.1</v>
      </c>
      <c r="K22" s="41">
        <v>0.7</v>
      </c>
      <c r="L22" s="41"/>
      <c r="M22" s="41"/>
      <c r="N22" s="41"/>
      <c r="O22" s="41"/>
      <c r="P22" s="41"/>
      <c r="Q22" s="41"/>
      <c r="R22" s="47"/>
      <c r="S22" s="47"/>
      <c r="T22" s="47"/>
      <c r="U22" s="63"/>
      <c r="V22" s="64">
        <f t="shared" si="4"/>
        <v>6.833333333333333</v>
      </c>
      <c r="W22" s="62">
        <f t="shared" si="0"/>
        <v>3.4666666666666663</v>
      </c>
      <c r="X22" s="62">
        <f t="shared" si="1"/>
        <v>0</v>
      </c>
      <c r="Y22" s="66">
        <f t="shared" si="2"/>
        <v>0</v>
      </c>
      <c r="Z22" s="524"/>
      <c r="AA22" s="520"/>
      <c r="AB22" s="520"/>
      <c r="AC22" s="522"/>
      <c r="AD22" s="562">
        <f>Z22*0.38*0.9*SQRT(3)</f>
        <v>0</v>
      </c>
      <c r="AE22" s="562">
        <f>AA22*0.38*0.9*SQRT(3)</f>
        <v>0</v>
      </c>
      <c r="AF22" s="562">
        <f t="shared" ref="AF22:AG22" si="13">AB22*0.38*0.9*SQRT(3)</f>
        <v>0</v>
      </c>
      <c r="AG22" s="562">
        <f t="shared" si="13"/>
        <v>0</v>
      </c>
      <c r="AH22" s="562">
        <f t="shared" ref="AH22" si="14">MAX(Z22:AC23)</f>
        <v>0</v>
      </c>
      <c r="AI22" s="562">
        <f t="shared" ref="AI22" si="15">AD22*0.38*0.9*SQRT(3)</f>
        <v>0</v>
      </c>
      <c r="AJ22" s="564"/>
    </row>
    <row r="23" spans="1:36" ht="19.5" thickBot="1" x14ac:dyDescent="0.3">
      <c r="A23" s="332"/>
      <c r="B23" s="370"/>
      <c r="C23" s="370"/>
      <c r="D23" s="370"/>
      <c r="E23" s="7">
        <v>4</v>
      </c>
      <c r="F23" s="7">
        <v>12.7</v>
      </c>
      <c r="G23" s="7">
        <v>7.9</v>
      </c>
      <c r="H23" s="7">
        <v>8</v>
      </c>
      <c r="I23" s="7">
        <v>9.6999999999999993</v>
      </c>
      <c r="J23" s="7">
        <v>0.3</v>
      </c>
      <c r="K23" s="7">
        <v>0.7</v>
      </c>
      <c r="L23" s="7"/>
      <c r="M23" s="7"/>
      <c r="N23" s="7"/>
      <c r="O23" s="7"/>
      <c r="P23" s="7"/>
      <c r="Q23" s="7"/>
      <c r="R23" s="45"/>
      <c r="S23" s="45"/>
      <c r="T23" s="45"/>
      <c r="U23" s="60"/>
      <c r="V23" s="64">
        <f t="shared" si="4"/>
        <v>9.5333333333333332</v>
      </c>
      <c r="W23" s="62">
        <f t="shared" si="0"/>
        <v>3.5666666666666664</v>
      </c>
      <c r="X23" s="62">
        <f t="shared" si="1"/>
        <v>0</v>
      </c>
      <c r="Y23" s="66">
        <f t="shared" si="2"/>
        <v>0</v>
      </c>
      <c r="Z23" s="525"/>
      <c r="AA23" s="526"/>
      <c r="AB23" s="526"/>
      <c r="AC23" s="527"/>
      <c r="AD23" s="562"/>
      <c r="AE23" s="562"/>
      <c r="AF23" s="562"/>
      <c r="AG23" s="562"/>
      <c r="AH23" s="562"/>
      <c r="AI23" s="562"/>
      <c r="AJ23" s="564"/>
    </row>
    <row r="24" spans="1:36" ht="15" customHeight="1" x14ac:dyDescent="0.25">
      <c r="A24" s="351">
        <v>4</v>
      </c>
      <c r="B24" s="359" t="s">
        <v>20</v>
      </c>
      <c r="C24" s="359">
        <v>160</v>
      </c>
      <c r="D24" s="359">
        <f t="shared" ref="D24" si="16">250*0.9</f>
        <v>225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3"/>
      <c r="S24" s="43"/>
      <c r="T24" s="43"/>
      <c r="U24" s="57"/>
      <c r="V24" s="58">
        <f t="shared" ref="V24:V31" si="17">IF(AND(F24=0,G24=0,H24=0),0,IF(AND(F24=0,G24=0),H24,IF(AND(F24=0,H24=0),G24,IF(AND(G24=0,H24=0),F24,IF(F24=0,(G24+H24)/2,IF(G24=0,(F24+H24)/2,IF(H24=0,(F24+G24)/2,(F24+G24+H24)/3)))))))</f>
        <v>0</v>
      </c>
      <c r="W24" s="65">
        <f t="shared" ref="W24:W31" si="18">IF(AND(I24=0,J24=0,K24=0),0,IF(AND(I24=0,J24=0),K24,IF(AND(I24=0,K24=0),J24,IF(AND(J24=0,K24=0),I24,IF(I24=0,(J24+K24)/2,IF(J24=0,(I24+K24)/2,IF(K24=0,(I24+J24)/2,(I24+J24+K24)/3)))))))</f>
        <v>0</v>
      </c>
      <c r="X24" s="65">
        <f t="shared" ref="X24:X31" si="19">IF(AND(L24=0,M24=0,N24=0),0,IF(AND(L24=0,M24=0),N24,IF(AND(L24=0,N24=0),M24,IF(AND(M24=0,N24=0),L24,IF(L24=0,(M24+N24)/2,IF(M24=0,(L24+N24)/2,IF(N24=0,(L24+M24)/2,(L24+M24+N24)/3)))))))</f>
        <v>0</v>
      </c>
      <c r="Y24" s="67">
        <f t="shared" ref="Y24:Y31" si="20">IF(AND(O24=0,P24=0,Q24=0),0,IF(AND(O24=0,P24=0),Q24,IF(AND(O24=0,Q24=0),P24,IF(AND(P24=0,Q24=0),O24,IF(O24=0,(P24+Q24)/2,IF(P24=0,(O24+Q24)/2,IF(Q24=0,(O24+P24)/2,(O24+P24+Q24)/3)))))))</f>
        <v>0</v>
      </c>
      <c r="Z24" s="523">
        <f>SUM(V24:V27)</f>
        <v>0</v>
      </c>
      <c r="AA24" s="519">
        <f>SUM(W24:W27)</f>
        <v>0</v>
      </c>
      <c r="AB24" s="519">
        <f>SUM(X24:X27)</f>
        <v>0</v>
      </c>
      <c r="AC24" s="521">
        <f>SUM(Y24:Y27)</f>
        <v>0</v>
      </c>
      <c r="AD24" s="562">
        <f>Z24*0.38*0.9*SQRT(3)</f>
        <v>0</v>
      </c>
      <c r="AE24" s="562">
        <f>AA24*0.38*0.9*SQRT(3)</f>
        <v>0</v>
      </c>
      <c r="AF24" s="562">
        <f t="shared" ref="AF24" si="21">AB24*0.38*0.9*SQRT(3)</f>
        <v>0</v>
      </c>
      <c r="AG24" s="562">
        <f t="shared" ref="AG24" si="22">AC24*0.38*0.9*SQRT(3)</f>
        <v>0</v>
      </c>
      <c r="AH24" s="563">
        <f>MAX(Z24:AC27)</f>
        <v>0</v>
      </c>
      <c r="AI24" s="562">
        <f>AH24*0.38*0.9*SQRT(3)</f>
        <v>0</v>
      </c>
      <c r="AJ24" s="564">
        <f>D24-AI24</f>
        <v>225</v>
      </c>
    </row>
    <row r="25" spans="1:36" ht="15" customHeight="1" x14ac:dyDescent="0.25">
      <c r="A25" s="398"/>
      <c r="B25" s="369" t="s">
        <v>890</v>
      </c>
      <c r="C25" s="369"/>
      <c r="D25" s="36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45"/>
      <c r="S25" s="45"/>
      <c r="T25" s="45"/>
      <c r="U25" s="60"/>
      <c r="V25" s="64">
        <f t="shared" si="17"/>
        <v>0</v>
      </c>
      <c r="W25" s="62">
        <f t="shared" si="18"/>
        <v>0</v>
      </c>
      <c r="X25" s="62">
        <f t="shared" si="19"/>
        <v>0</v>
      </c>
      <c r="Y25" s="66">
        <f t="shared" si="20"/>
        <v>0</v>
      </c>
      <c r="Z25" s="524"/>
      <c r="AA25" s="520"/>
      <c r="AB25" s="520"/>
      <c r="AC25" s="522"/>
      <c r="AD25" s="562"/>
      <c r="AE25" s="562"/>
      <c r="AF25" s="562"/>
      <c r="AG25" s="562"/>
      <c r="AH25" s="562"/>
      <c r="AI25" s="562"/>
      <c r="AJ25" s="564"/>
    </row>
    <row r="26" spans="1:36" ht="18.75" x14ac:dyDescent="0.25">
      <c r="A26" s="398"/>
      <c r="B26" s="369"/>
      <c r="C26" s="369"/>
      <c r="D26" s="369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47"/>
      <c r="S26" s="47"/>
      <c r="T26" s="47"/>
      <c r="U26" s="63"/>
      <c r="V26" s="64">
        <f t="shared" si="17"/>
        <v>0</v>
      </c>
      <c r="W26" s="62">
        <f t="shared" si="18"/>
        <v>0</v>
      </c>
      <c r="X26" s="62">
        <f t="shared" si="19"/>
        <v>0</v>
      </c>
      <c r="Y26" s="66">
        <f t="shared" si="20"/>
        <v>0</v>
      </c>
      <c r="Z26" s="524"/>
      <c r="AA26" s="520"/>
      <c r="AB26" s="520"/>
      <c r="AC26" s="522"/>
      <c r="AD26" s="562">
        <f>Z26*0.38*0.9*SQRT(3)</f>
        <v>0</v>
      </c>
      <c r="AE26" s="562">
        <f>AA26*0.38*0.9*SQRT(3)</f>
        <v>0</v>
      </c>
      <c r="AF26" s="562">
        <f t="shared" ref="AF26" si="23">AB26*0.38*0.9*SQRT(3)</f>
        <v>0</v>
      </c>
      <c r="AG26" s="562">
        <f t="shared" ref="AG26" si="24">AC26*0.38*0.9*SQRT(3)</f>
        <v>0</v>
      </c>
      <c r="AH26" s="562">
        <f t="shared" ref="AH26" si="25">MAX(Z26:AC27)</f>
        <v>0</v>
      </c>
      <c r="AI26" s="562">
        <f t="shared" ref="AI26" si="26">AD26*0.38*0.9*SQRT(3)</f>
        <v>0</v>
      </c>
      <c r="AJ26" s="564"/>
    </row>
    <row r="27" spans="1:36" ht="19.5" thickBot="1" x14ac:dyDescent="0.3">
      <c r="A27" s="332"/>
      <c r="B27" s="370"/>
      <c r="C27" s="370"/>
      <c r="D27" s="37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5"/>
      <c r="S27" s="45"/>
      <c r="T27" s="45"/>
      <c r="U27" s="60"/>
      <c r="V27" s="64">
        <f t="shared" si="17"/>
        <v>0</v>
      </c>
      <c r="W27" s="62">
        <f t="shared" si="18"/>
        <v>0</v>
      </c>
      <c r="X27" s="62">
        <f t="shared" si="19"/>
        <v>0</v>
      </c>
      <c r="Y27" s="66">
        <f t="shared" si="20"/>
        <v>0</v>
      </c>
      <c r="Z27" s="525"/>
      <c r="AA27" s="526"/>
      <c r="AB27" s="526"/>
      <c r="AC27" s="527"/>
      <c r="AD27" s="562"/>
      <c r="AE27" s="562"/>
      <c r="AF27" s="562"/>
      <c r="AG27" s="562"/>
      <c r="AH27" s="562"/>
      <c r="AI27" s="562"/>
      <c r="AJ27" s="564"/>
    </row>
    <row r="28" spans="1:36" ht="18.75" x14ac:dyDescent="0.25">
      <c r="A28" s="351">
        <v>5</v>
      </c>
      <c r="B28" s="359" t="s">
        <v>28</v>
      </c>
      <c r="C28" s="359">
        <v>160</v>
      </c>
      <c r="D28" s="359">
        <f t="shared" ref="D28" si="27">250*0.9</f>
        <v>225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3"/>
      <c r="S28" s="43"/>
      <c r="T28" s="43"/>
      <c r="U28" s="57"/>
      <c r="V28" s="58">
        <f t="shared" si="17"/>
        <v>0</v>
      </c>
      <c r="W28" s="65">
        <f t="shared" si="18"/>
        <v>0</v>
      </c>
      <c r="X28" s="65">
        <f t="shared" si="19"/>
        <v>0</v>
      </c>
      <c r="Y28" s="67">
        <f t="shared" si="20"/>
        <v>0</v>
      </c>
      <c r="Z28" s="523">
        <f>SUM(V28:V31)</f>
        <v>0</v>
      </c>
      <c r="AA28" s="519">
        <f>SUM(W28:W31)</f>
        <v>0</v>
      </c>
      <c r="AB28" s="519">
        <f>SUM(X28:X31)</f>
        <v>0</v>
      </c>
      <c r="AC28" s="521">
        <f>SUM(Y28:Y31)</f>
        <v>0</v>
      </c>
      <c r="AD28" s="562">
        <f>Z28*0.38*0.9*SQRT(3)</f>
        <v>0</v>
      </c>
      <c r="AE28" s="562">
        <f>AA28*0.38*0.9*SQRT(3)</f>
        <v>0</v>
      </c>
      <c r="AF28" s="562">
        <f t="shared" ref="AF28" si="28">AB28*0.38*0.9*SQRT(3)</f>
        <v>0</v>
      </c>
      <c r="AG28" s="562">
        <f t="shared" ref="AG28" si="29">AC28*0.38*0.9*SQRT(3)</f>
        <v>0</v>
      </c>
      <c r="AH28" s="563">
        <f>MAX(Z28:AC31)</f>
        <v>0</v>
      </c>
      <c r="AI28" s="562">
        <f>AH28*0.38*0.9*SQRT(3)</f>
        <v>0</v>
      </c>
      <c r="AJ28" s="564">
        <f>D28-AI28</f>
        <v>225</v>
      </c>
    </row>
    <row r="29" spans="1:36" ht="18.75" x14ac:dyDescent="0.25">
      <c r="A29" s="398"/>
      <c r="B29" s="369"/>
      <c r="C29" s="369"/>
      <c r="D29" s="36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45"/>
      <c r="S29" s="45"/>
      <c r="T29" s="45"/>
      <c r="U29" s="60"/>
      <c r="V29" s="64">
        <f t="shared" si="17"/>
        <v>0</v>
      </c>
      <c r="W29" s="62">
        <f t="shared" si="18"/>
        <v>0</v>
      </c>
      <c r="X29" s="62">
        <f t="shared" si="19"/>
        <v>0</v>
      </c>
      <c r="Y29" s="66">
        <f t="shared" si="20"/>
        <v>0</v>
      </c>
      <c r="Z29" s="524"/>
      <c r="AA29" s="520"/>
      <c r="AB29" s="520"/>
      <c r="AC29" s="522"/>
      <c r="AD29" s="562"/>
      <c r="AE29" s="562"/>
      <c r="AF29" s="562"/>
      <c r="AG29" s="562"/>
      <c r="AH29" s="562"/>
      <c r="AI29" s="562"/>
      <c r="AJ29" s="564"/>
    </row>
    <row r="30" spans="1:36" ht="18.75" x14ac:dyDescent="0.25">
      <c r="A30" s="398"/>
      <c r="B30" s="369"/>
      <c r="C30" s="369"/>
      <c r="D30" s="369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47"/>
      <c r="S30" s="47"/>
      <c r="T30" s="47"/>
      <c r="U30" s="63"/>
      <c r="V30" s="64">
        <f t="shared" si="17"/>
        <v>0</v>
      </c>
      <c r="W30" s="62">
        <f t="shared" si="18"/>
        <v>0</v>
      </c>
      <c r="X30" s="62">
        <f t="shared" si="19"/>
        <v>0</v>
      </c>
      <c r="Y30" s="66">
        <f t="shared" si="20"/>
        <v>0</v>
      </c>
      <c r="Z30" s="524"/>
      <c r="AA30" s="520"/>
      <c r="AB30" s="520"/>
      <c r="AC30" s="522"/>
      <c r="AD30" s="562">
        <f>Z30*0.38*0.9*SQRT(3)</f>
        <v>0</v>
      </c>
      <c r="AE30" s="562">
        <f>AA30*0.38*0.9*SQRT(3)</f>
        <v>0</v>
      </c>
      <c r="AF30" s="562">
        <f t="shared" ref="AF30" si="30">AB30*0.38*0.9*SQRT(3)</f>
        <v>0</v>
      </c>
      <c r="AG30" s="562">
        <f t="shared" ref="AG30" si="31">AC30*0.38*0.9*SQRT(3)</f>
        <v>0</v>
      </c>
      <c r="AH30" s="562">
        <f t="shared" ref="AH30" si="32">MAX(Z30:AC31)</f>
        <v>0</v>
      </c>
      <c r="AI30" s="562">
        <f t="shared" ref="AI30" si="33">AD30*0.38*0.9*SQRT(3)</f>
        <v>0</v>
      </c>
      <c r="AJ30" s="564"/>
    </row>
    <row r="31" spans="1:36" ht="18.75" x14ac:dyDescent="0.25">
      <c r="A31" s="332"/>
      <c r="B31" s="370"/>
      <c r="C31" s="370"/>
      <c r="D31" s="37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45"/>
      <c r="S31" s="45"/>
      <c r="T31" s="45"/>
      <c r="U31" s="60"/>
      <c r="V31" s="64">
        <f t="shared" si="17"/>
        <v>0</v>
      </c>
      <c r="W31" s="62">
        <f t="shared" si="18"/>
        <v>0</v>
      </c>
      <c r="X31" s="62">
        <f t="shared" si="19"/>
        <v>0</v>
      </c>
      <c r="Y31" s="66">
        <f t="shared" si="20"/>
        <v>0</v>
      </c>
      <c r="Z31" s="525"/>
      <c r="AA31" s="526"/>
      <c r="AB31" s="526"/>
      <c r="AC31" s="527"/>
      <c r="AD31" s="562"/>
      <c r="AE31" s="562"/>
      <c r="AF31" s="562"/>
      <c r="AG31" s="562"/>
      <c r="AH31" s="562"/>
      <c r="AI31" s="562"/>
      <c r="AJ31" s="564"/>
    </row>
  </sheetData>
  <sheetProtection password="CC55" sheet="1" objects="1" scenarios="1" formatCells="0" formatColumns="0" formatRows="0" insertRows="0"/>
  <mergeCells count="104">
    <mergeCell ref="AF28:AF31"/>
    <mergeCell ref="AG28:AG31"/>
    <mergeCell ref="AH28:AH31"/>
    <mergeCell ref="AI28:AI31"/>
    <mergeCell ref="AJ28:AJ31"/>
    <mergeCell ref="AA28:AA31"/>
    <mergeCell ref="AB28:AB31"/>
    <mergeCell ref="AC28:AC31"/>
    <mergeCell ref="AD28:AD31"/>
    <mergeCell ref="AE28:AE31"/>
    <mergeCell ref="AF24:AF27"/>
    <mergeCell ref="AG24:AG27"/>
    <mergeCell ref="AH24:AH27"/>
    <mergeCell ref="AI24:AI27"/>
    <mergeCell ref="AJ24:AJ27"/>
    <mergeCell ref="AA24:AA27"/>
    <mergeCell ref="AB24:AB27"/>
    <mergeCell ref="AC24:AC27"/>
    <mergeCell ref="AD24:AD27"/>
    <mergeCell ref="AE24:AE27"/>
    <mergeCell ref="D12:D13"/>
    <mergeCell ref="AD14:AD19"/>
    <mergeCell ref="A28:A31"/>
    <mergeCell ref="B28:B31"/>
    <mergeCell ref="C28:C31"/>
    <mergeCell ref="D28:D31"/>
    <mergeCell ref="Z24:Z27"/>
    <mergeCell ref="Z28:Z31"/>
    <mergeCell ref="A24:A27"/>
    <mergeCell ref="B24:B27"/>
    <mergeCell ref="C24:C27"/>
    <mergeCell ref="D24:D27"/>
    <mergeCell ref="B12:B13"/>
    <mergeCell ref="C12:C13"/>
    <mergeCell ref="Z12:Z13"/>
    <mergeCell ref="AB14:AB19"/>
    <mergeCell ref="A14:A19"/>
    <mergeCell ref="B14:B19"/>
    <mergeCell ref="C14:C19"/>
    <mergeCell ref="Z14:Z19"/>
    <mergeCell ref="AA14:AA19"/>
    <mergeCell ref="D14:D19"/>
    <mergeCell ref="AF14:AF19"/>
    <mergeCell ref="AI20:AI23"/>
    <mergeCell ref="AH20:AH23"/>
    <mergeCell ref="B2:Q3"/>
    <mergeCell ref="A8:A11"/>
    <mergeCell ref="B8:B11"/>
    <mergeCell ref="C8:C11"/>
    <mergeCell ref="E8:E11"/>
    <mergeCell ref="F8:Q8"/>
    <mergeCell ref="F9:K9"/>
    <mergeCell ref="L9:Q9"/>
    <mergeCell ref="F10:H10"/>
    <mergeCell ref="I10:K10"/>
    <mergeCell ref="L10:N10"/>
    <mergeCell ref="O10:Q10"/>
    <mergeCell ref="D8:D11"/>
    <mergeCell ref="X10:Y10"/>
    <mergeCell ref="R8:U9"/>
    <mergeCell ref="V8:Y9"/>
    <mergeCell ref="Z8:AC9"/>
    <mergeCell ref="AD8:AG9"/>
    <mergeCell ref="R10:S10"/>
    <mergeCell ref="A12:A13"/>
    <mergeCell ref="W6:AI7"/>
    <mergeCell ref="D20:D23"/>
    <mergeCell ref="T10:U10"/>
    <mergeCell ref="V10:W10"/>
    <mergeCell ref="AA12:AA13"/>
    <mergeCell ref="AI14:AI19"/>
    <mergeCell ref="A20:A23"/>
    <mergeCell ref="B20:B23"/>
    <mergeCell ref="C20:C23"/>
    <mergeCell ref="Z20:Z23"/>
    <mergeCell ref="AA20:AA23"/>
    <mergeCell ref="AB20:AB23"/>
    <mergeCell ref="AC20:AC23"/>
    <mergeCell ref="AD20:AD23"/>
    <mergeCell ref="AE20:AE23"/>
    <mergeCell ref="AC14:AC19"/>
    <mergeCell ref="AH14:AH19"/>
    <mergeCell ref="AJ20:AJ23"/>
    <mergeCell ref="AJ14:AJ19"/>
    <mergeCell ref="AJ12:AJ13"/>
    <mergeCell ref="AH12:AH13"/>
    <mergeCell ref="AI12:AI13"/>
    <mergeCell ref="AC12:AC13"/>
    <mergeCell ref="AD12:AD13"/>
    <mergeCell ref="AE12:AE13"/>
    <mergeCell ref="AF12:AF13"/>
    <mergeCell ref="AG12:AG13"/>
    <mergeCell ref="AF20:AF23"/>
    <mergeCell ref="AG20:AG23"/>
    <mergeCell ref="AG14:AG19"/>
    <mergeCell ref="AJ8:AJ11"/>
    <mergeCell ref="AH8:AH11"/>
    <mergeCell ref="AI8:AI11"/>
    <mergeCell ref="Z10:AA10"/>
    <mergeCell ref="AB10:AC10"/>
    <mergeCell ref="AD10:AE10"/>
    <mergeCell ref="AF10:AG10"/>
    <mergeCell ref="AB12:AB13"/>
    <mergeCell ref="AE14:AE19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9"/>
  <sheetViews>
    <sheetView zoomScale="40" zoomScaleNormal="40" workbookViewId="0">
      <selection activeCell="AJ18" sqref="AJ18:AJ21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6" width="11.2851562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917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customHeight="1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x14ac:dyDescent="0.25">
      <c r="A8" s="381" t="s">
        <v>0</v>
      </c>
      <c r="B8" s="377" t="s">
        <v>11</v>
      </c>
      <c r="C8" s="377" t="s">
        <v>13</v>
      </c>
      <c r="D8" s="355" t="s">
        <v>876</v>
      </c>
      <c r="E8" s="377" t="s">
        <v>12</v>
      </c>
      <c r="F8" s="377" t="s">
        <v>6</v>
      </c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296" t="s">
        <v>10</v>
      </c>
      <c r="S8" s="296"/>
      <c r="T8" s="296"/>
      <c r="U8" s="296"/>
      <c r="V8" s="302" t="s">
        <v>7</v>
      </c>
      <c r="W8" s="302"/>
      <c r="X8" s="302"/>
      <c r="Y8" s="302"/>
      <c r="Z8" s="302" t="s">
        <v>8</v>
      </c>
      <c r="AA8" s="302"/>
      <c r="AB8" s="302"/>
      <c r="AC8" s="302"/>
      <c r="AD8" s="302" t="s">
        <v>92</v>
      </c>
      <c r="AE8" s="302"/>
      <c r="AF8" s="302"/>
      <c r="AG8" s="302"/>
      <c r="AH8" s="302" t="s">
        <v>9</v>
      </c>
      <c r="AI8" s="303" t="s">
        <v>93</v>
      </c>
      <c r="AJ8" s="303" t="s">
        <v>875</v>
      </c>
    </row>
    <row r="9" spans="1:36" ht="33" customHeight="1" x14ac:dyDescent="0.25">
      <c r="A9" s="333"/>
      <c r="B9" s="375"/>
      <c r="C9" s="375"/>
      <c r="D9" s="373"/>
      <c r="E9" s="375"/>
      <c r="F9" s="375" t="s">
        <v>1</v>
      </c>
      <c r="G9" s="375"/>
      <c r="H9" s="375"/>
      <c r="I9" s="375"/>
      <c r="J9" s="375"/>
      <c r="K9" s="375"/>
      <c r="L9" s="375" t="s">
        <v>2</v>
      </c>
      <c r="M9" s="375"/>
      <c r="N9" s="375"/>
      <c r="O9" s="375"/>
      <c r="P9" s="375"/>
      <c r="Q9" s="375"/>
      <c r="R9" s="479"/>
      <c r="S9" s="479"/>
      <c r="T9" s="479"/>
      <c r="U9" s="479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78"/>
      <c r="AJ9" s="478"/>
    </row>
    <row r="10" spans="1:36" ht="15.75" x14ac:dyDescent="0.25">
      <c r="A10" s="333"/>
      <c r="B10" s="375"/>
      <c r="C10" s="375"/>
      <c r="D10" s="373"/>
      <c r="E10" s="375"/>
      <c r="F10" s="454">
        <v>1000.4166666666666</v>
      </c>
      <c r="G10" s="454"/>
      <c r="H10" s="454"/>
      <c r="I10" s="454">
        <v>1000.7916666666666</v>
      </c>
      <c r="J10" s="454"/>
      <c r="K10" s="454"/>
      <c r="L10" s="454">
        <v>1000.4166666666666</v>
      </c>
      <c r="M10" s="454"/>
      <c r="N10" s="454"/>
      <c r="O10" s="454">
        <v>1000.7916666666666</v>
      </c>
      <c r="P10" s="454"/>
      <c r="Q10" s="454"/>
      <c r="R10" s="375" t="s">
        <v>1</v>
      </c>
      <c r="S10" s="375"/>
      <c r="T10" s="375" t="s">
        <v>2</v>
      </c>
      <c r="U10" s="375"/>
      <c r="V10" s="432" t="s">
        <v>1</v>
      </c>
      <c r="W10" s="432"/>
      <c r="X10" s="432" t="s">
        <v>2</v>
      </c>
      <c r="Y10" s="432"/>
      <c r="Z10" s="432" t="s">
        <v>1</v>
      </c>
      <c r="AA10" s="432"/>
      <c r="AB10" s="432" t="s">
        <v>2</v>
      </c>
      <c r="AC10" s="432"/>
      <c r="AD10" s="432" t="s">
        <v>1</v>
      </c>
      <c r="AE10" s="432"/>
      <c r="AF10" s="432" t="s">
        <v>2</v>
      </c>
      <c r="AG10" s="432"/>
      <c r="AH10" s="432"/>
      <c r="AI10" s="478"/>
      <c r="AJ10" s="478"/>
    </row>
    <row r="11" spans="1:36" ht="16.5" thickBot="1" x14ac:dyDescent="0.3">
      <c r="A11" s="333"/>
      <c r="B11" s="375"/>
      <c r="C11" s="375"/>
      <c r="D11" s="374"/>
      <c r="E11" s="375"/>
      <c r="F11" s="162" t="s">
        <v>3</v>
      </c>
      <c r="G11" s="77" t="s">
        <v>4</v>
      </c>
      <c r="H11" s="78" t="s">
        <v>5</v>
      </c>
      <c r="I11" s="162" t="s">
        <v>3</v>
      </c>
      <c r="J11" s="77" t="s">
        <v>4</v>
      </c>
      <c r="K11" s="78" t="s">
        <v>5</v>
      </c>
      <c r="L11" s="162" t="s">
        <v>3</v>
      </c>
      <c r="M11" s="77" t="s">
        <v>4</v>
      </c>
      <c r="N11" s="78" t="s">
        <v>5</v>
      </c>
      <c r="O11" s="162" t="s">
        <v>3</v>
      </c>
      <c r="P11" s="77" t="s">
        <v>4</v>
      </c>
      <c r="Q11" s="78" t="s">
        <v>5</v>
      </c>
      <c r="R11" s="79">
        <v>1000.4166666666666</v>
      </c>
      <c r="S11" s="79">
        <v>1000.7916666666666</v>
      </c>
      <c r="T11" s="79">
        <v>1000.4166666666666</v>
      </c>
      <c r="U11" s="79">
        <v>1000.7916666666666</v>
      </c>
      <c r="V11" s="80">
        <v>1000.4166666666666</v>
      </c>
      <c r="W11" s="80">
        <v>1000.7916666666666</v>
      </c>
      <c r="X11" s="80">
        <v>1000.4166666666666</v>
      </c>
      <c r="Y11" s="80">
        <v>1000.7916666666666</v>
      </c>
      <c r="Z11" s="80">
        <v>1000.4166666666666</v>
      </c>
      <c r="AA11" s="80">
        <v>1000.7916666666666</v>
      </c>
      <c r="AB11" s="80">
        <v>1000.4166666666666</v>
      </c>
      <c r="AC11" s="80">
        <v>1000.7916666666666</v>
      </c>
      <c r="AD11" s="80">
        <v>1000.4166666666666</v>
      </c>
      <c r="AE11" s="80">
        <v>1000.7916666666666</v>
      </c>
      <c r="AF11" s="80">
        <v>1000.4166666666666</v>
      </c>
      <c r="AG11" s="80">
        <v>1000.7916666666666</v>
      </c>
      <c r="AH11" s="432"/>
      <c r="AI11" s="478"/>
      <c r="AJ11" s="478"/>
    </row>
    <row r="12" spans="1:36" ht="15.75" x14ac:dyDescent="0.25">
      <c r="A12" s="318">
        <v>1</v>
      </c>
      <c r="B12" s="375" t="s">
        <v>106</v>
      </c>
      <c r="C12" s="375" t="s">
        <v>394</v>
      </c>
      <c r="D12" s="355">
        <f>320*0.9</f>
        <v>288</v>
      </c>
      <c r="E12" s="163" t="s">
        <v>395</v>
      </c>
      <c r="F12" s="163">
        <v>25.3</v>
      </c>
      <c r="G12" s="163">
        <v>9.6999999999999993</v>
      </c>
      <c r="H12" s="163">
        <v>3.9</v>
      </c>
      <c r="I12" s="163">
        <v>19.399999999999999</v>
      </c>
      <c r="J12" s="163">
        <v>10.199999999999999</v>
      </c>
      <c r="K12" s="163">
        <v>8.3000000000000007</v>
      </c>
      <c r="L12" s="163"/>
      <c r="M12" s="163"/>
      <c r="N12" s="163"/>
      <c r="O12" s="163"/>
      <c r="P12" s="163"/>
      <c r="Q12" s="163"/>
      <c r="R12" s="72">
        <v>408</v>
      </c>
      <c r="S12" s="72">
        <v>408</v>
      </c>
      <c r="T12" s="72"/>
      <c r="U12" s="72"/>
      <c r="V12" s="82">
        <f t="shared" ref="V12:V75" si="0">IF(AND(F12=0,G12=0,H12=0),0,IF(AND(F12=0,G12=0),H12,IF(AND(F12=0,H12=0),G12,IF(AND(G12=0,H12=0),F12,IF(F12=0,(G12+H12)/2,IF(G12=0,(F12+H12)/2,IF(H12=0,(F12+G12)/2,(F12+G12+H12)/3)))))))</f>
        <v>12.966666666666667</v>
      </c>
      <c r="W12" s="82">
        <f t="shared" ref="W12:W75" si="1">IF(AND(I12=0,J12=0,K12=0),0,IF(AND(I12=0,J12=0),K12,IF(AND(I12=0,K12=0),J12,IF(AND(J12=0,K12=0),I12,IF(I12=0,(J12+K12)/2,IF(J12=0,(I12+K12)/2,IF(K12=0,(I12+J12)/2,(I12+J12+K12)/3)))))))</f>
        <v>12.633333333333333</v>
      </c>
      <c r="X12" s="82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177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367">
        <f>SUM(V12:V17)</f>
        <v>119.69999999999999</v>
      </c>
      <c r="AA12" s="362">
        <f>SUM(W12:W17)</f>
        <v>140.70000000000002</v>
      </c>
      <c r="AB12" s="362">
        <f>SUM(X12:X17)</f>
        <v>0</v>
      </c>
      <c r="AC12" s="362">
        <f>SUM(Y12:Y17)</f>
        <v>0</v>
      </c>
      <c r="AD12" s="362">
        <f>Z12*0.38*0.9*SQRT(3)</f>
        <v>70.905656729770143</v>
      </c>
      <c r="AE12" s="362">
        <f t="shared" ref="AE12:AG12" si="4">AA12*0.38*0.9*SQRT(3)</f>
        <v>83.345245629729845</v>
      </c>
      <c r="AF12" s="362">
        <f t="shared" si="4"/>
        <v>0</v>
      </c>
      <c r="AG12" s="362">
        <f t="shared" si="4"/>
        <v>0</v>
      </c>
      <c r="AH12" s="362">
        <f>MAX(Z12:AC17)</f>
        <v>140.70000000000002</v>
      </c>
      <c r="AI12" s="553">
        <f>AH12*0.38*0.9*SQRT(3)</f>
        <v>83.345245629729845</v>
      </c>
      <c r="AJ12" s="553">
        <f>D12-AI12</f>
        <v>204.65475437027015</v>
      </c>
    </row>
    <row r="13" spans="1:36" ht="15.75" x14ac:dyDescent="0.25">
      <c r="A13" s="318"/>
      <c r="B13" s="375"/>
      <c r="C13" s="375"/>
      <c r="D13" s="373"/>
      <c r="E13" s="7" t="s">
        <v>396</v>
      </c>
      <c r="F13" s="7">
        <v>60.7</v>
      </c>
      <c r="G13" s="7">
        <v>45.8</v>
      </c>
      <c r="H13" s="7">
        <v>75.599999999999994</v>
      </c>
      <c r="I13" s="7">
        <v>80.7</v>
      </c>
      <c r="J13" s="7">
        <v>68.3</v>
      </c>
      <c r="K13" s="7">
        <v>92.2</v>
      </c>
      <c r="L13" s="7"/>
      <c r="M13" s="7"/>
      <c r="N13" s="7"/>
      <c r="O13" s="7"/>
      <c r="P13" s="7"/>
      <c r="Q13" s="7"/>
      <c r="R13" s="72">
        <v>408</v>
      </c>
      <c r="S13" s="72">
        <v>408</v>
      </c>
      <c r="T13" s="73"/>
      <c r="U13" s="73"/>
      <c r="V13" s="82">
        <f t="shared" si="0"/>
        <v>60.699999999999996</v>
      </c>
      <c r="W13" s="82">
        <f t="shared" si="1"/>
        <v>80.399999999999991</v>
      </c>
      <c r="X13" s="82">
        <f t="shared" si="2"/>
        <v>0</v>
      </c>
      <c r="Y13" s="177">
        <f t="shared" si="3"/>
        <v>0</v>
      </c>
      <c r="Z13" s="367"/>
      <c r="AA13" s="362"/>
      <c r="AB13" s="362"/>
      <c r="AC13" s="362"/>
      <c r="AD13" s="362"/>
      <c r="AE13" s="362"/>
      <c r="AF13" s="362"/>
      <c r="AG13" s="362"/>
      <c r="AH13" s="362"/>
      <c r="AI13" s="553"/>
      <c r="AJ13" s="553"/>
    </row>
    <row r="14" spans="1:36" ht="15.75" x14ac:dyDescent="0.25">
      <c r="A14" s="318"/>
      <c r="B14" s="375"/>
      <c r="C14" s="375"/>
      <c r="D14" s="373"/>
      <c r="E14" s="163" t="s">
        <v>397</v>
      </c>
      <c r="F14" s="163">
        <v>32.4</v>
      </c>
      <c r="G14" s="163">
        <v>53.7</v>
      </c>
      <c r="H14" s="163">
        <v>35.799999999999997</v>
      </c>
      <c r="I14" s="163">
        <v>20.2</v>
      </c>
      <c r="J14" s="163">
        <v>54.4</v>
      </c>
      <c r="K14" s="163">
        <v>52.2</v>
      </c>
      <c r="L14" s="163"/>
      <c r="M14" s="163"/>
      <c r="N14" s="163"/>
      <c r="O14" s="163"/>
      <c r="P14" s="163"/>
      <c r="Q14" s="163"/>
      <c r="R14" s="72">
        <v>408</v>
      </c>
      <c r="S14" s="72">
        <v>408</v>
      </c>
      <c r="T14" s="72"/>
      <c r="U14" s="72"/>
      <c r="V14" s="82">
        <f t="shared" si="0"/>
        <v>40.633333333333333</v>
      </c>
      <c r="W14" s="82">
        <f t="shared" si="1"/>
        <v>42.266666666666666</v>
      </c>
      <c r="X14" s="82">
        <f t="shared" si="2"/>
        <v>0</v>
      </c>
      <c r="Y14" s="177">
        <f t="shared" si="3"/>
        <v>0</v>
      </c>
      <c r="Z14" s="367"/>
      <c r="AA14" s="362"/>
      <c r="AB14" s="362"/>
      <c r="AC14" s="362"/>
      <c r="AD14" s="362"/>
      <c r="AE14" s="362"/>
      <c r="AF14" s="362"/>
      <c r="AG14" s="362"/>
      <c r="AH14" s="362"/>
      <c r="AI14" s="553"/>
      <c r="AJ14" s="553"/>
    </row>
    <row r="15" spans="1:36" ht="15.75" x14ac:dyDescent="0.25">
      <c r="A15" s="318"/>
      <c r="B15" s="375"/>
      <c r="C15" s="375"/>
      <c r="D15" s="373"/>
      <c r="E15" s="7" t="s">
        <v>398</v>
      </c>
      <c r="F15" s="7">
        <v>5.4</v>
      </c>
      <c r="G15" s="7">
        <v>0</v>
      </c>
      <c r="H15" s="7">
        <v>0</v>
      </c>
      <c r="I15" s="7">
        <v>5.4</v>
      </c>
      <c r="J15" s="7">
        <v>0</v>
      </c>
      <c r="K15" s="7">
        <v>0</v>
      </c>
      <c r="L15" s="7"/>
      <c r="M15" s="7"/>
      <c r="N15" s="7"/>
      <c r="O15" s="7"/>
      <c r="P15" s="7"/>
      <c r="Q15" s="7"/>
      <c r="R15" s="72">
        <v>408</v>
      </c>
      <c r="S15" s="72">
        <v>408</v>
      </c>
      <c r="T15" s="73"/>
      <c r="U15" s="73"/>
      <c r="V15" s="82">
        <f t="shared" si="0"/>
        <v>5.4</v>
      </c>
      <c r="W15" s="82">
        <f t="shared" si="1"/>
        <v>5.4</v>
      </c>
      <c r="X15" s="82">
        <f t="shared" si="2"/>
        <v>0</v>
      </c>
      <c r="Y15" s="177">
        <f t="shared" si="3"/>
        <v>0</v>
      </c>
      <c r="Z15" s="367"/>
      <c r="AA15" s="362"/>
      <c r="AB15" s="362"/>
      <c r="AC15" s="362"/>
      <c r="AD15" s="362"/>
      <c r="AE15" s="362"/>
      <c r="AF15" s="362"/>
      <c r="AG15" s="362"/>
      <c r="AH15" s="362"/>
      <c r="AI15" s="553"/>
      <c r="AJ15" s="553"/>
    </row>
    <row r="16" spans="1:36" ht="15.75" x14ac:dyDescent="0.25">
      <c r="A16" s="318"/>
      <c r="B16" s="375"/>
      <c r="C16" s="375"/>
      <c r="D16" s="37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72"/>
      <c r="S16" s="72"/>
      <c r="T16" s="72"/>
      <c r="U16" s="72"/>
      <c r="V16" s="82">
        <f t="shared" si="0"/>
        <v>0</v>
      </c>
      <c r="W16" s="82">
        <f t="shared" si="1"/>
        <v>0</v>
      </c>
      <c r="X16" s="82">
        <f t="shared" si="2"/>
        <v>0</v>
      </c>
      <c r="Y16" s="177">
        <f t="shared" si="3"/>
        <v>0</v>
      </c>
      <c r="Z16" s="367"/>
      <c r="AA16" s="362"/>
      <c r="AB16" s="362"/>
      <c r="AC16" s="362"/>
      <c r="AD16" s="362"/>
      <c r="AE16" s="362"/>
      <c r="AF16" s="362"/>
      <c r="AG16" s="362"/>
      <c r="AH16" s="362"/>
      <c r="AI16" s="553"/>
      <c r="AJ16" s="553"/>
    </row>
    <row r="17" spans="1:36" ht="15.75" x14ac:dyDescent="0.25">
      <c r="A17" s="318"/>
      <c r="B17" s="375"/>
      <c r="C17" s="375"/>
      <c r="D17" s="37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3"/>
      <c r="S17" s="73"/>
      <c r="T17" s="73"/>
      <c r="U17" s="73"/>
      <c r="V17" s="82">
        <f t="shared" si="0"/>
        <v>0</v>
      </c>
      <c r="W17" s="82">
        <f t="shared" si="1"/>
        <v>0</v>
      </c>
      <c r="X17" s="82">
        <f t="shared" si="2"/>
        <v>0</v>
      </c>
      <c r="Y17" s="177">
        <f t="shared" si="3"/>
        <v>0</v>
      </c>
      <c r="Z17" s="367"/>
      <c r="AA17" s="362"/>
      <c r="AB17" s="362"/>
      <c r="AC17" s="362"/>
      <c r="AD17" s="362"/>
      <c r="AE17" s="362"/>
      <c r="AF17" s="362"/>
      <c r="AG17" s="362"/>
      <c r="AH17" s="362"/>
      <c r="AI17" s="553"/>
      <c r="AJ17" s="553"/>
    </row>
    <row r="18" spans="1:36" ht="15.75" x14ac:dyDescent="0.25">
      <c r="A18" s="318">
        <v>2</v>
      </c>
      <c r="B18" s="375" t="s">
        <v>250</v>
      </c>
      <c r="C18" s="528" t="s">
        <v>18</v>
      </c>
      <c r="D18" s="477">
        <f>160*0.9</f>
        <v>144</v>
      </c>
      <c r="E18" s="163" t="s">
        <v>399</v>
      </c>
      <c r="F18" s="163">
        <v>6</v>
      </c>
      <c r="G18" s="163">
        <v>6</v>
      </c>
      <c r="H18" s="163">
        <v>3.8</v>
      </c>
      <c r="I18" s="163">
        <v>8.1</v>
      </c>
      <c r="J18" s="163">
        <v>6.2</v>
      </c>
      <c r="K18" s="163">
        <v>6.6</v>
      </c>
      <c r="L18" s="163"/>
      <c r="M18" s="163"/>
      <c r="N18" s="163"/>
      <c r="O18" s="163"/>
      <c r="P18" s="163"/>
      <c r="Q18" s="163"/>
      <c r="R18" s="73">
        <v>408</v>
      </c>
      <c r="S18" s="73">
        <v>407</v>
      </c>
      <c r="T18" s="73"/>
      <c r="U18" s="73"/>
      <c r="V18" s="82">
        <f t="shared" si="0"/>
        <v>5.2666666666666666</v>
      </c>
      <c r="W18" s="82">
        <f t="shared" si="1"/>
        <v>6.9666666666666659</v>
      </c>
      <c r="X18" s="82">
        <f t="shared" si="2"/>
        <v>0</v>
      </c>
      <c r="Y18" s="177">
        <f t="shared" si="3"/>
        <v>0</v>
      </c>
      <c r="Z18" s="367">
        <f>SUM(V18:V21)</f>
        <v>47.316666666666677</v>
      </c>
      <c r="AA18" s="362">
        <f>SUM(W18:W21)</f>
        <v>48.366666666666667</v>
      </c>
      <c r="AB18" s="362">
        <f>SUM(X18:X21)</f>
        <v>0</v>
      </c>
      <c r="AC18" s="362">
        <f>SUM(Y18:Y21)</f>
        <v>0</v>
      </c>
      <c r="AD18" s="362">
        <f t="shared" ref="AD18:AG27" si="5">Z18*0.38*0.9*SQRT(3)</f>
        <v>28.028565783321849</v>
      </c>
      <c r="AE18" s="362">
        <f t="shared" si="5"/>
        <v>28.650545228319832</v>
      </c>
      <c r="AF18" s="362">
        <f t="shared" si="5"/>
        <v>0</v>
      </c>
      <c r="AG18" s="362">
        <f t="shared" si="5"/>
        <v>0</v>
      </c>
      <c r="AH18" s="362">
        <f>MAX(Z18:AC21)</f>
        <v>48.366666666666667</v>
      </c>
      <c r="AI18" s="553">
        <f t="shared" ref="AI18" si="6">AH18*0.38*0.9*SQRT(3)</f>
        <v>28.650545228319832</v>
      </c>
      <c r="AJ18" s="553">
        <f>D18-AI18</f>
        <v>115.34945477168017</v>
      </c>
    </row>
    <row r="19" spans="1:36" ht="15.75" x14ac:dyDescent="0.25">
      <c r="A19" s="318"/>
      <c r="B19" s="375"/>
      <c r="C19" s="528"/>
      <c r="D19" s="392"/>
      <c r="E19" s="7" t="s">
        <v>400</v>
      </c>
      <c r="F19" s="7">
        <v>37.1</v>
      </c>
      <c r="G19" s="7">
        <v>18.100000000000001</v>
      </c>
      <c r="H19" s="7">
        <v>39.6</v>
      </c>
      <c r="I19" s="7">
        <v>37.1</v>
      </c>
      <c r="J19" s="7">
        <v>24.2</v>
      </c>
      <c r="K19" s="7">
        <v>40.299999999999997</v>
      </c>
      <c r="L19" s="7"/>
      <c r="M19" s="7"/>
      <c r="N19" s="7"/>
      <c r="O19" s="7"/>
      <c r="P19" s="7"/>
      <c r="Q19" s="7"/>
      <c r="R19" s="73">
        <v>408</v>
      </c>
      <c r="S19" s="73">
        <v>407</v>
      </c>
      <c r="T19" s="73"/>
      <c r="U19" s="73"/>
      <c r="V19" s="82">
        <f t="shared" si="0"/>
        <v>31.600000000000005</v>
      </c>
      <c r="W19" s="82">
        <f t="shared" si="1"/>
        <v>33.866666666666667</v>
      </c>
      <c r="X19" s="82">
        <f t="shared" si="2"/>
        <v>0</v>
      </c>
      <c r="Y19" s="177">
        <f t="shared" si="3"/>
        <v>0</v>
      </c>
      <c r="Z19" s="367"/>
      <c r="AA19" s="362"/>
      <c r="AB19" s="362"/>
      <c r="AC19" s="362"/>
      <c r="AD19" s="362"/>
      <c r="AE19" s="362"/>
      <c r="AF19" s="362"/>
      <c r="AG19" s="362"/>
      <c r="AH19" s="362"/>
      <c r="AI19" s="553"/>
      <c r="AJ19" s="553"/>
    </row>
    <row r="20" spans="1:36" ht="15.75" x14ac:dyDescent="0.25">
      <c r="A20" s="318"/>
      <c r="B20" s="375"/>
      <c r="C20" s="528"/>
      <c r="D20" s="392"/>
      <c r="E20" s="163" t="s">
        <v>401</v>
      </c>
      <c r="F20" s="163">
        <v>6.6</v>
      </c>
      <c r="G20" s="163">
        <v>14.3</v>
      </c>
      <c r="H20" s="163">
        <v>0</v>
      </c>
      <c r="I20" s="163">
        <v>12</v>
      </c>
      <c r="J20" s="163">
        <v>9.4</v>
      </c>
      <c r="K20" s="163">
        <v>1.2</v>
      </c>
      <c r="L20" s="163"/>
      <c r="M20" s="163"/>
      <c r="N20" s="163"/>
      <c r="O20" s="163"/>
      <c r="P20" s="163"/>
      <c r="Q20" s="163"/>
      <c r="R20" s="73">
        <v>408</v>
      </c>
      <c r="S20" s="73">
        <v>407</v>
      </c>
      <c r="T20" s="73"/>
      <c r="U20" s="73"/>
      <c r="V20" s="82">
        <f t="shared" si="0"/>
        <v>10.45</v>
      </c>
      <c r="W20" s="82">
        <f t="shared" si="1"/>
        <v>7.5333333333333323</v>
      </c>
      <c r="X20" s="82">
        <f t="shared" si="2"/>
        <v>0</v>
      </c>
      <c r="Y20" s="177">
        <f t="shared" si="3"/>
        <v>0</v>
      </c>
      <c r="Z20" s="367"/>
      <c r="AA20" s="362"/>
      <c r="AB20" s="362"/>
      <c r="AC20" s="362"/>
      <c r="AD20" s="362"/>
      <c r="AE20" s="362"/>
      <c r="AF20" s="362"/>
      <c r="AG20" s="362"/>
      <c r="AH20" s="362"/>
      <c r="AI20" s="553"/>
      <c r="AJ20" s="553"/>
    </row>
    <row r="21" spans="1:36" ht="15.75" x14ac:dyDescent="0.25">
      <c r="A21" s="318"/>
      <c r="B21" s="375"/>
      <c r="C21" s="528"/>
      <c r="D21" s="52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3"/>
      <c r="S21" s="73"/>
      <c r="T21" s="73"/>
      <c r="U21" s="73"/>
      <c r="V21" s="82">
        <f t="shared" si="0"/>
        <v>0</v>
      </c>
      <c r="W21" s="82">
        <f t="shared" si="1"/>
        <v>0</v>
      </c>
      <c r="X21" s="82">
        <f t="shared" si="2"/>
        <v>0</v>
      </c>
      <c r="Y21" s="177">
        <f t="shared" si="3"/>
        <v>0</v>
      </c>
      <c r="Z21" s="367"/>
      <c r="AA21" s="362"/>
      <c r="AB21" s="362"/>
      <c r="AC21" s="362"/>
      <c r="AD21" s="362"/>
      <c r="AE21" s="362"/>
      <c r="AF21" s="362"/>
      <c r="AG21" s="362"/>
      <c r="AH21" s="362"/>
      <c r="AI21" s="553"/>
      <c r="AJ21" s="553"/>
    </row>
    <row r="22" spans="1:36" ht="15.75" x14ac:dyDescent="0.25">
      <c r="A22" s="333">
        <v>3</v>
      </c>
      <c r="B22" s="371" t="s">
        <v>20</v>
      </c>
      <c r="C22" s="375" t="s">
        <v>499</v>
      </c>
      <c r="D22" s="452">
        <f>(100+400)*0.9</f>
        <v>450</v>
      </c>
      <c r="E22" s="163" t="s">
        <v>918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/>
      <c r="M22" s="163"/>
      <c r="N22" s="163"/>
      <c r="O22" s="163"/>
      <c r="P22" s="163"/>
      <c r="Q22" s="163"/>
      <c r="R22" s="73">
        <v>398</v>
      </c>
      <c r="S22" s="73">
        <v>396</v>
      </c>
      <c r="T22" s="73"/>
      <c r="U22" s="73"/>
      <c r="V22" s="82">
        <f t="shared" si="0"/>
        <v>0</v>
      </c>
      <c r="W22" s="82">
        <f t="shared" si="1"/>
        <v>0</v>
      </c>
      <c r="X22" s="82">
        <f t="shared" si="2"/>
        <v>0</v>
      </c>
      <c r="Y22" s="177">
        <f t="shared" si="3"/>
        <v>0</v>
      </c>
      <c r="Z22" s="367">
        <f>SUM(V22:V26)</f>
        <v>29.966666666666669</v>
      </c>
      <c r="AA22" s="362">
        <f>SUM(W22:W26)</f>
        <v>29.966666666666669</v>
      </c>
      <c r="AB22" s="362">
        <f>SUM(X22:X26)</f>
        <v>0</v>
      </c>
      <c r="AC22" s="362">
        <f>SUM(Y22:Y26)</f>
        <v>0</v>
      </c>
      <c r="AD22" s="362">
        <f t="shared" ref="AD22" si="7">Z22*0.38*0.9*SQRT(3)</f>
        <v>17.751095906450399</v>
      </c>
      <c r="AE22" s="362">
        <f t="shared" si="5"/>
        <v>17.751095906450399</v>
      </c>
      <c r="AF22" s="362">
        <f t="shared" si="5"/>
        <v>0</v>
      </c>
      <c r="AG22" s="362">
        <f t="shared" si="5"/>
        <v>0</v>
      </c>
      <c r="AH22" s="362">
        <f>MAX(Z22:AC26)</f>
        <v>29.966666666666669</v>
      </c>
      <c r="AI22" s="553">
        <f t="shared" ref="AI22" si="8">AH22*0.38*0.9*SQRT(3)</f>
        <v>17.751095906450399</v>
      </c>
      <c r="AJ22" s="553">
        <f>D22-AI22</f>
        <v>432.24890409354958</v>
      </c>
    </row>
    <row r="23" spans="1:36" ht="15.75" x14ac:dyDescent="0.25">
      <c r="A23" s="333"/>
      <c r="B23" s="371"/>
      <c r="C23" s="375"/>
      <c r="D23" s="373"/>
      <c r="E23" s="163" t="s">
        <v>919</v>
      </c>
      <c r="F23" s="163">
        <v>32.6</v>
      </c>
      <c r="G23" s="163">
        <v>27.5</v>
      </c>
      <c r="H23" s="163">
        <v>29.8</v>
      </c>
      <c r="I23" s="163">
        <v>32.4</v>
      </c>
      <c r="J23" s="163">
        <v>28.6</v>
      </c>
      <c r="K23" s="163">
        <v>28.9</v>
      </c>
      <c r="L23" s="163"/>
      <c r="M23" s="163"/>
      <c r="N23" s="163"/>
      <c r="O23" s="163"/>
      <c r="P23" s="163"/>
      <c r="Q23" s="163"/>
      <c r="R23" s="72">
        <v>398</v>
      </c>
      <c r="S23" s="72">
        <v>396</v>
      </c>
      <c r="T23" s="72"/>
      <c r="U23" s="72"/>
      <c r="V23" s="82">
        <f t="shared" si="0"/>
        <v>29.966666666666669</v>
      </c>
      <c r="W23" s="82">
        <f t="shared" si="1"/>
        <v>29.966666666666669</v>
      </c>
      <c r="X23" s="82">
        <f t="shared" si="2"/>
        <v>0</v>
      </c>
      <c r="Y23" s="177">
        <f t="shared" si="3"/>
        <v>0</v>
      </c>
      <c r="Z23" s="367"/>
      <c r="AA23" s="362"/>
      <c r="AB23" s="362"/>
      <c r="AC23" s="362"/>
      <c r="AD23" s="362"/>
      <c r="AE23" s="362"/>
      <c r="AF23" s="362"/>
      <c r="AG23" s="362"/>
      <c r="AH23" s="362"/>
      <c r="AI23" s="553"/>
      <c r="AJ23" s="553"/>
    </row>
    <row r="24" spans="1:36" ht="15.75" x14ac:dyDescent="0.25">
      <c r="A24" s="333"/>
      <c r="B24" s="371"/>
      <c r="C24" s="375"/>
      <c r="D24" s="373"/>
      <c r="E24" s="7" t="s">
        <v>402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3"/>
      <c r="S24" s="73"/>
      <c r="T24" s="73"/>
      <c r="U24" s="73"/>
      <c r="V24" s="82">
        <f t="shared" si="0"/>
        <v>0</v>
      </c>
      <c r="W24" s="82">
        <f t="shared" si="1"/>
        <v>0</v>
      </c>
      <c r="X24" s="82">
        <f t="shared" si="2"/>
        <v>0</v>
      </c>
      <c r="Y24" s="177">
        <f t="shared" si="3"/>
        <v>0</v>
      </c>
      <c r="Z24" s="367"/>
      <c r="AA24" s="362"/>
      <c r="AB24" s="362"/>
      <c r="AC24" s="362"/>
      <c r="AD24" s="362"/>
      <c r="AE24" s="362"/>
      <c r="AF24" s="362"/>
      <c r="AG24" s="362"/>
      <c r="AH24" s="362"/>
      <c r="AI24" s="553"/>
      <c r="AJ24" s="553"/>
    </row>
    <row r="25" spans="1:36" ht="15.75" x14ac:dyDescent="0.25">
      <c r="A25" s="333"/>
      <c r="B25" s="371"/>
      <c r="C25" s="375"/>
      <c r="D25" s="37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72"/>
      <c r="S25" s="72"/>
      <c r="T25" s="72"/>
      <c r="U25" s="72"/>
      <c r="V25" s="82">
        <f t="shared" si="0"/>
        <v>0</v>
      </c>
      <c r="W25" s="82">
        <f t="shared" si="1"/>
        <v>0</v>
      </c>
      <c r="X25" s="82">
        <f t="shared" si="2"/>
        <v>0</v>
      </c>
      <c r="Y25" s="177">
        <f t="shared" si="3"/>
        <v>0</v>
      </c>
      <c r="Z25" s="367"/>
      <c r="AA25" s="362"/>
      <c r="AB25" s="362"/>
      <c r="AC25" s="362"/>
      <c r="AD25" s="362"/>
      <c r="AE25" s="362"/>
      <c r="AF25" s="362"/>
      <c r="AG25" s="362"/>
      <c r="AH25" s="362"/>
      <c r="AI25" s="553"/>
      <c r="AJ25" s="553"/>
    </row>
    <row r="26" spans="1:36" ht="15.75" x14ac:dyDescent="0.25">
      <c r="A26" s="333"/>
      <c r="B26" s="371"/>
      <c r="C26" s="375"/>
      <c r="D26" s="37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3"/>
      <c r="S26" s="73"/>
      <c r="T26" s="73"/>
      <c r="U26" s="73"/>
      <c r="V26" s="82">
        <f t="shared" si="0"/>
        <v>0</v>
      </c>
      <c r="W26" s="82">
        <f t="shared" si="1"/>
        <v>0</v>
      </c>
      <c r="X26" s="82">
        <f t="shared" si="2"/>
        <v>0</v>
      </c>
      <c r="Y26" s="177">
        <f t="shared" si="3"/>
        <v>0</v>
      </c>
      <c r="Z26" s="367"/>
      <c r="AA26" s="362"/>
      <c r="AB26" s="362"/>
      <c r="AC26" s="362"/>
      <c r="AD26" s="362"/>
      <c r="AE26" s="362"/>
      <c r="AF26" s="362"/>
      <c r="AG26" s="362"/>
      <c r="AH26" s="362"/>
      <c r="AI26" s="553"/>
      <c r="AJ26" s="553"/>
    </row>
    <row r="27" spans="1:36" ht="31.5" x14ac:dyDescent="0.25">
      <c r="A27" s="333">
        <v>4</v>
      </c>
      <c r="B27" s="371" t="s">
        <v>28</v>
      </c>
      <c r="C27" s="468" t="s">
        <v>500</v>
      </c>
      <c r="D27" s="477">
        <f>(250+320)*0.9</f>
        <v>513</v>
      </c>
      <c r="E27" s="163" t="s">
        <v>403</v>
      </c>
      <c r="F27" s="163">
        <v>17.899999999999999</v>
      </c>
      <c r="G27" s="163">
        <v>31.2</v>
      </c>
      <c r="H27" s="163">
        <v>53.5</v>
      </c>
      <c r="I27" s="163">
        <v>34.6</v>
      </c>
      <c r="J27" s="163">
        <v>26.4</v>
      </c>
      <c r="K27" s="163">
        <v>54.6</v>
      </c>
      <c r="L27" s="163"/>
      <c r="M27" s="163"/>
      <c r="N27" s="163"/>
      <c r="O27" s="163"/>
      <c r="P27" s="163"/>
      <c r="Q27" s="163"/>
      <c r="R27" s="73">
        <v>396</v>
      </c>
      <c r="S27" s="73">
        <v>398</v>
      </c>
      <c r="T27" s="73"/>
      <c r="U27" s="73"/>
      <c r="V27" s="82">
        <f t="shared" si="0"/>
        <v>34.199999999999996</v>
      </c>
      <c r="W27" s="82">
        <f t="shared" si="1"/>
        <v>38.533333333333331</v>
      </c>
      <c r="X27" s="82">
        <f t="shared" si="2"/>
        <v>0</v>
      </c>
      <c r="Y27" s="177">
        <f t="shared" si="3"/>
        <v>0</v>
      </c>
      <c r="Z27" s="367">
        <f>SUM(V27:V33)</f>
        <v>112.13333333333333</v>
      </c>
      <c r="AA27" s="362">
        <f>SUM(W27:W33)</f>
        <v>134.69999999999999</v>
      </c>
      <c r="AB27" s="362">
        <f>SUM(X27:X33)</f>
        <v>0</v>
      </c>
      <c r="AC27" s="362">
        <f>SUM(Y27:Y33)</f>
        <v>0</v>
      </c>
      <c r="AD27" s="362">
        <f t="shared" ref="AD27" si="9">Z27*0.38*0.9*SQRT(3)</f>
        <v>66.423455649943421</v>
      </c>
      <c r="AE27" s="362">
        <f t="shared" si="5"/>
        <v>79.79107737259848</v>
      </c>
      <c r="AF27" s="362">
        <f t="shared" si="5"/>
        <v>0</v>
      </c>
      <c r="AG27" s="362">
        <f t="shared" si="5"/>
        <v>0</v>
      </c>
      <c r="AH27" s="362">
        <f>MAX(Z27:AC33)</f>
        <v>134.69999999999999</v>
      </c>
      <c r="AI27" s="553">
        <f t="shared" ref="AI27" si="10">AH27*0.38*0.9*SQRT(3)</f>
        <v>79.79107737259848</v>
      </c>
      <c r="AJ27" s="553">
        <f>D27-AI27</f>
        <v>433.20892262740153</v>
      </c>
    </row>
    <row r="28" spans="1:36" ht="15.75" x14ac:dyDescent="0.25">
      <c r="A28" s="333"/>
      <c r="B28" s="371"/>
      <c r="C28" s="468"/>
      <c r="D28" s="392"/>
      <c r="E28" s="7" t="s">
        <v>404</v>
      </c>
      <c r="F28" s="7">
        <v>0</v>
      </c>
      <c r="G28" s="7">
        <v>0.2</v>
      </c>
      <c r="H28" s="7">
        <v>1.4</v>
      </c>
      <c r="I28" s="7">
        <v>0</v>
      </c>
      <c r="J28" s="7">
        <v>0</v>
      </c>
      <c r="K28" s="7">
        <v>1.2</v>
      </c>
      <c r="L28" s="7"/>
      <c r="M28" s="7"/>
      <c r="N28" s="7"/>
      <c r="O28" s="7"/>
      <c r="P28" s="7"/>
      <c r="Q28" s="7"/>
      <c r="R28" s="73">
        <v>396</v>
      </c>
      <c r="S28" s="73">
        <v>398</v>
      </c>
      <c r="T28" s="73"/>
      <c r="U28" s="73"/>
      <c r="V28" s="82">
        <f t="shared" si="0"/>
        <v>0.79999999999999993</v>
      </c>
      <c r="W28" s="82">
        <f t="shared" si="1"/>
        <v>1.2</v>
      </c>
      <c r="X28" s="82">
        <f t="shared" si="2"/>
        <v>0</v>
      </c>
      <c r="Y28" s="177">
        <f t="shared" si="3"/>
        <v>0</v>
      </c>
      <c r="Z28" s="367"/>
      <c r="AA28" s="362"/>
      <c r="AB28" s="362"/>
      <c r="AC28" s="362"/>
      <c r="AD28" s="362"/>
      <c r="AE28" s="362"/>
      <c r="AF28" s="362"/>
      <c r="AG28" s="362"/>
      <c r="AH28" s="362"/>
      <c r="AI28" s="553"/>
      <c r="AJ28" s="553"/>
    </row>
    <row r="29" spans="1:36" ht="15.75" x14ac:dyDescent="0.25">
      <c r="A29" s="333"/>
      <c r="B29" s="371"/>
      <c r="C29" s="468"/>
      <c r="D29" s="392"/>
      <c r="E29" s="163" t="s">
        <v>405</v>
      </c>
      <c r="F29" s="163">
        <v>98.2</v>
      </c>
      <c r="G29" s="163">
        <v>78.2</v>
      </c>
      <c r="H29" s="163">
        <v>55</v>
      </c>
      <c r="I29" s="163">
        <v>126.4</v>
      </c>
      <c r="J29" s="163">
        <v>92.1</v>
      </c>
      <c r="K29" s="163">
        <v>66.400000000000006</v>
      </c>
      <c r="L29" s="163"/>
      <c r="M29" s="163"/>
      <c r="N29" s="163"/>
      <c r="O29" s="163"/>
      <c r="P29" s="163"/>
      <c r="Q29" s="163"/>
      <c r="R29" s="73">
        <v>396</v>
      </c>
      <c r="S29" s="73">
        <v>398</v>
      </c>
      <c r="T29" s="73"/>
      <c r="U29" s="73"/>
      <c r="V29" s="82">
        <f t="shared" si="0"/>
        <v>77.13333333333334</v>
      </c>
      <c r="W29" s="82">
        <f t="shared" si="1"/>
        <v>94.966666666666654</v>
      </c>
      <c r="X29" s="82">
        <f t="shared" si="2"/>
        <v>0</v>
      </c>
      <c r="Y29" s="177">
        <f t="shared" si="3"/>
        <v>0</v>
      </c>
      <c r="Z29" s="367"/>
      <c r="AA29" s="362"/>
      <c r="AB29" s="362"/>
      <c r="AC29" s="362"/>
      <c r="AD29" s="362"/>
      <c r="AE29" s="362"/>
      <c r="AF29" s="362"/>
      <c r="AG29" s="362"/>
      <c r="AH29" s="362"/>
      <c r="AI29" s="553"/>
      <c r="AJ29" s="553"/>
    </row>
    <row r="30" spans="1:36" ht="15.75" x14ac:dyDescent="0.25">
      <c r="A30" s="333"/>
      <c r="B30" s="371"/>
      <c r="C30" s="468"/>
      <c r="D30" s="392"/>
      <c r="E30" s="7" t="s">
        <v>402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3"/>
      <c r="S30" s="73"/>
      <c r="T30" s="73"/>
      <c r="U30" s="73"/>
      <c r="V30" s="82">
        <f t="shared" si="0"/>
        <v>0</v>
      </c>
      <c r="W30" s="82">
        <f t="shared" si="1"/>
        <v>0</v>
      </c>
      <c r="X30" s="82">
        <f t="shared" si="2"/>
        <v>0</v>
      </c>
      <c r="Y30" s="177">
        <f t="shared" si="3"/>
        <v>0</v>
      </c>
      <c r="Z30" s="367"/>
      <c r="AA30" s="362"/>
      <c r="AB30" s="362"/>
      <c r="AC30" s="362"/>
      <c r="AD30" s="362"/>
      <c r="AE30" s="362"/>
      <c r="AF30" s="362"/>
      <c r="AG30" s="362"/>
      <c r="AH30" s="362"/>
      <c r="AI30" s="553"/>
      <c r="AJ30" s="553"/>
    </row>
    <row r="31" spans="1:36" ht="15.75" x14ac:dyDescent="0.25">
      <c r="A31" s="333"/>
      <c r="B31" s="371"/>
      <c r="C31" s="468"/>
      <c r="D31" s="39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3"/>
      <c r="S31" s="73"/>
      <c r="T31" s="73"/>
      <c r="U31" s="73"/>
      <c r="V31" s="82">
        <f t="shared" si="0"/>
        <v>0</v>
      </c>
      <c r="W31" s="82">
        <f t="shared" si="1"/>
        <v>0</v>
      </c>
      <c r="X31" s="82">
        <f t="shared" si="2"/>
        <v>0</v>
      </c>
      <c r="Y31" s="177">
        <f t="shared" si="3"/>
        <v>0</v>
      </c>
      <c r="Z31" s="367"/>
      <c r="AA31" s="362"/>
      <c r="AB31" s="362"/>
      <c r="AC31" s="362"/>
      <c r="AD31" s="362"/>
      <c r="AE31" s="362"/>
      <c r="AF31" s="362"/>
      <c r="AG31" s="362"/>
      <c r="AH31" s="362"/>
      <c r="AI31" s="553"/>
      <c r="AJ31" s="553"/>
    </row>
    <row r="32" spans="1:36" ht="19.5" customHeight="1" x14ac:dyDescent="0.25">
      <c r="A32" s="333"/>
      <c r="B32" s="371"/>
      <c r="C32" s="468"/>
      <c r="D32" s="39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72"/>
      <c r="S32" s="72"/>
      <c r="T32" s="72"/>
      <c r="U32" s="72"/>
      <c r="V32" s="82">
        <f t="shared" si="0"/>
        <v>0</v>
      </c>
      <c r="W32" s="82">
        <f t="shared" si="1"/>
        <v>0</v>
      </c>
      <c r="X32" s="82">
        <f t="shared" si="2"/>
        <v>0</v>
      </c>
      <c r="Y32" s="177">
        <f t="shared" si="3"/>
        <v>0</v>
      </c>
      <c r="Z32" s="367"/>
      <c r="AA32" s="362"/>
      <c r="AB32" s="362"/>
      <c r="AC32" s="362"/>
      <c r="AD32" s="362"/>
      <c r="AE32" s="362"/>
      <c r="AF32" s="362"/>
      <c r="AG32" s="362"/>
      <c r="AH32" s="362"/>
      <c r="AI32" s="553"/>
      <c r="AJ32" s="553"/>
    </row>
    <row r="33" spans="1:36" ht="15.75" x14ac:dyDescent="0.25">
      <c r="A33" s="333"/>
      <c r="B33" s="371"/>
      <c r="C33" s="468"/>
      <c r="D33" s="52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3"/>
      <c r="S33" s="73"/>
      <c r="T33" s="73"/>
      <c r="U33" s="73"/>
      <c r="V33" s="82">
        <f t="shared" si="0"/>
        <v>0</v>
      </c>
      <c r="W33" s="82">
        <f t="shared" si="1"/>
        <v>0</v>
      </c>
      <c r="X33" s="82">
        <f t="shared" si="2"/>
        <v>0</v>
      </c>
      <c r="Y33" s="177">
        <f t="shared" si="3"/>
        <v>0</v>
      </c>
      <c r="Z33" s="367"/>
      <c r="AA33" s="362"/>
      <c r="AB33" s="362"/>
      <c r="AC33" s="362"/>
      <c r="AD33" s="362"/>
      <c r="AE33" s="362"/>
      <c r="AF33" s="362"/>
      <c r="AG33" s="362"/>
      <c r="AH33" s="362"/>
      <c r="AI33" s="553"/>
      <c r="AJ33" s="553"/>
    </row>
    <row r="34" spans="1:36" ht="15.75" x14ac:dyDescent="0.25">
      <c r="A34" s="333">
        <v>5</v>
      </c>
      <c r="B34" s="371" t="s">
        <v>147</v>
      </c>
      <c r="C34" s="371" t="s">
        <v>87</v>
      </c>
      <c r="D34" s="380">
        <f>400*0.9</f>
        <v>360</v>
      </c>
      <c r="E34" s="163" t="s">
        <v>406</v>
      </c>
      <c r="F34" s="163">
        <v>112.2</v>
      </c>
      <c r="G34" s="163">
        <v>56.1</v>
      </c>
      <c r="H34" s="163">
        <v>68.7</v>
      </c>
      <c r="I34" s="163">
        <v>94.6</v>
      </c>
      <c r="J34" s="163">
        <v>42.4</v>
      </c>
      <c r="K34" s="163">
        <v>69.599999999999994</v>
      </c>
      <c r="L34" s="163"/>
      <c r="M34" s="163"/>
      <c r="N34" s="163"/>
      <c r="O34" s="163"/>
      <c r="P34" s="163"/>
      <c r="Q34" s="163"/>
      <c r="R34" s="73">
        <v>398</v>
      </c>
      <c r="S34" s="73">
        <v>404</v>
      </c>
      <c r="T34" s="73"/>
      <c r="U34" s="73"/>
      <c r="V34" s="82">
        <f t="shared" si="0"/>
        <v>79</v>
      </c>
      <c r="W34" s="82">
        <f t="shared" si="1"/>
        <v>68.86666666666666</v>
      </c>
      <c r="X34" s="82">
        <f t="shared" si="2"/>
        <v>0</v>
      </c>
      <c r="Y34" s="177">
        <f t="shared" si="3"/>
        <v>0</v>
      </c>
      <c r="Z34" s="367">
        <f>SUM(V34:V41)</f>
        <v>134.03333333333333</v>
      </c>
      <c r="AA34" s="362">
        <f>SUM(W34:W41)</f>
        <v>118.1</v>
      </c>
      <c r="AB34" s="362">
        <f>SUM(X34:X41)</f>
        <v>0</v>
      </c>
      <c r="AC34" s="362">
        <f>SUM(Y34:Y41)</f>
        <v>0</v>
      </c>
      <c r="AD34" s="362">
        <f t="shared" ref="AD34:AG50" si="11">Z34*0.38*0.9*SQRT(3)</f>
        <v>79.396169788472804</v>
      </c>
      <c r="AE34" s="362">
        <f t="shared" si="11"/>
        <v>69.957878527868459</v>
      </c>
      <c r="AF34" s="362">
        <f t="shared" si="11"/>
        <v>0</v>
      </c>
      <c r="AG34" s="362">
        <f t="shared" si="11"/>
        <v>0</v>
      </c>
      <c r="AH34" s="362">
        <f>MAX(Z34:AC41)</f>
        <v>134.03333333333333</v>
      </c>
      <c r="AI34" s="553">
        <f t="shared" ref="AI34" si="12">AH34*0.38*0.9*SQRT(3)</f>
        <v>79.396169788472804</v>
      </c>
      <c r="AJ34" s="553">
        <f>D34-AI34</f>
        <v>280.60383021152722</v>
      </c>
    </row>
    <row r="35" spans="1:36" ht="15.75" x14ac:dyDescent="0.25">
      <c r="A35" s="333"/>
      <c r="B35" s="371"/>
      <c r="C35" s="371"/>
      <c r="D35" s="369"/>
      <c r="E35" s="7" t="s">
        <v>407</v>
      </c>
      <c r="F35" s="7">
        <v>58.7</v>
      </c>
      <c r="G35" s="7">
        <v>1.6</v>
      </c>
      <c r="H35" s="7">
        <v>27.1</v>
      </c>
      <c r="I35" s="7">
        <v>54.2</v>
      </c>
      <c r="J35" s="7">
        <v>8.8000000000000007</v>
      </c>
      <c r="K35" s="7">
        <v>39.200000000000003</v>
      </c>
      <c r="L35" s="7"/>
      <c r="M35" s="7"/>
      <c r="N35" s="7"/>
      <c r="O35" s="7"/>
      <c r="P35" s="7"/>
      <c r="Q35" s="7"/>
      <c r="R35" s="73">
        <v>398</v>
      </c>
      <c r="S35" s="73">
        <v>404</v>
      </c>
      <c r="T35" s="73"/>
      <c r="U35" s="73"/>
      <c r="V35" s="82">
        <f t="shared" si="0"/>
        <v>29.133333333333336</v>
      </c>
      <c r="W35" s="82">
        <f t="shared" si="1"/>
        <v>34.06666666666667</v>
      </c>
      <c r="X35" s="82">
        <f t="shared" si="2"/>
        <v>0</v>
      </c>
      <c r="Y35" s="177">
        <f t="shared" si="3"/>
        <v>0</v>
      </c>
      <c r="Z35" s="367"/>
      <c r="AA35" s="362"/>
      <c r="AB35" s="362"/>
      <c r="AC35" s="362"/>
      <c r="AD35" s="362"/>
      <c r="AE35" s="362"/>
      <c r="AF35" s="362"/>
      <c r="AG35" s="362"/>
      <c r="AH35" s="362"/>
      <c r="AI35" s="553"/>
      <c r="AJ35" s="553"/>
    </row>
    <row r="36" spans="1:36" ht="15.75" x14ac:dyDescent="0.25">
      <c r="A36" s="333"/>
      <c r="B36" s="371"/>
      <c r="C36" s="371"/>
      <c r="D36" s="369"/>
      <c r="E36" s="163" t="s">
        <v>408</v>
      </c>
      <c r="F36" s="163">
        <v>13.4</v>
      </c>
      <c r="G36" s="163">
        <v>5.0999999999999996</v>
      </c>
      <c r="H36" s="163">
        <v>0.9</v>
      </c>
      <c r="I36" s="163">
        <v>8.4</v>
      </c>
      <c r="J36" s="163">
        <v>6.5</v>
      </c>
      <c r="K36" s="163">
        <v>3.4</v>
      </c>
      <c r="L36" s="163"/>
      <c r="M36" s="163"/>
      <c r="N36" s="163"/>
      <c r="O36" s="163"/>
      <c r="P36" s="163"/>
      <c r="Q36" s="163"/>
      <c r="R36" s="72">
        <v>398</v>
      </c>
      <c r="S36" s="73">
        <v>404</v>
      </c>
      <c r="T36" s="72"/>
      <c r="U36" s="72"/>
      <c r="V36" s="82">
        <f t="shared" si="0"/>
        <v>6.4666666666666659</v>
      </c>
      <c r="W36" s="82">
        <f t="shared" si="1"/>
        <v>6.1000000000000005</v>
      </c>
      <c r="X36" s="82">
        <f t="shared" si="2"/>
        <v>0</v>
      </c>
      <c r="Y36" s="177">
        <f t="shared" si="3"/>
        <v>0</v>
      </c>
      <c r="Z36" s="367"/>
      <c r="AA36" s="362"/>
      <c r="AB36" s="362"/>
      <c r="AC36" s="362"/>
      <c r="AD36" s="362"/>
      <c r="AE36" s="362"/>
      <c r="AF36" s="362"/>
      <c r="AG36" s="362"/>
      <c r="AH36" s="362"/>
      <c r="AI36" s="553"/>
      <c r="AJ36" s="553"/>
    </row>
    <row r="37" spans="1:36" ht="15.75" x14ac:dyDescent="0.25">
      <c r="A37" s="333"/>
      <c r="B37" s="371"/>
      <c r="C37" s="371"/>
      <c r="D37" s="369"/>
      <c r="E37" s="7" t="s">
        <v>409</v>
      </c>
      <c r="F37" s="7">
        <v>6.3</v>
      </c>
      <c r="G37" s="7">
        <v>17.7</v>
      </c>
      <c r="H37" s="7">
        <v>34.299999999999997</v>
      </c>
      <c r="I37" s="7">
        <v>12.4</v>
      </c>
      <c r="J37" s="7">
        <v>12.6</v>
      </c>
      <c r="K37" s="7">
        <v>2.2000000000000002</v>
      </c>
      <c r="L37" s="7"/>
      <c r="M37" s="7"/>
      <c r="N37" s="7"/>
      <c r="O37" s="7"/>
      <c r="P37" s="7"/>
      <c r="Q37" s="7"/>
      <c r="R37" s="73">
        <v>398</v>
      </c>
      <c r="S37" s="73">
        <v>404</v>
      </c>
      <c r="T37" s="73"/>
      <c r="U37" s="73"/>
      <c r="V37" s="82">
        <f t="shared" si="0"/>
        <v>19.433333333333334</v>
      </c>
      <c r="W37" s="82">
        <f t="shared" si="1"/>
        <v>9.0666666666666664</v>
      </c>
      <c r="X37" s="82">
        <f t="shared" si="2"/>
        <v>0</v>
      </c>
      <c r="Y37" s="177">
        <f t="shared" si="3"/>
        <v>0</v>
      </c>
      <c r="Z37" s="367"/>
      <c r="AA37" s="362"/>
      <c r="AB37" s="362"/>
      <c r="AC37" s="362"/>
      <c r="AD37" s="362"/>
      <c r="AE37" s="362"/>
      <c r="AF37" s="362"/>
      <c r="AG37" s="362"/>
      <c r="AH37" s="362"/>
      <c r="AI37" s="553"/>
      <c r="AJ37" s="553"/>
    </row>
    <row r="38" spans="1:36" ht="15.75" x14ac:dyDescent="0.25">
      <c r="A38" s="333"/>
      <c r="B38" s="371"/>
      <c r="C38" s="371"/>
      <c r="D38" s="369"/>
      <c r="E38" s="163" t="s">
        <v>410</v>
      </c>
      <c r="F38" s="163">
        <v>0</v>
      </c>
      <c r="G38" s="163">
        <v>0</v>
      </c>
      <c r="H38" s="163">
        <v>0</v>
      </c>
      <c r="I38" s="163">
        <v>0</v>
      </c>
      <c r="J38" s="163">
        <v>0</v>
      </c>
      <c r="K38" s="163">
        <v>0</v>
      </c>
      <c r="L38" s="163"/>
      <c r="M38" s="163"/>
      <c r="N38" s="163"/>
      <c r="O38" s="163"/>
      <c r="P38" s="163"/>
      <c r="Q38" s="163"/>
      <c r="R38" s="72">
        <v>398</v>
      </c>
      <c r="S38" s="73">
        <v>404</v>
      </c>
      <c r="T38" s="72"/>
      <c r="U38" s="72"/>
      <c r="V38" s="82">
        <f t="shared" si="0"/>
        <v>0</v>
      </c>
      <c r="W38" s="82">
        <f t="shared" si="1"/>
        <v>0</v>
      </c>
      <c r="X38" s="82">
        <f t="shared" si="2"/>
        <v>0</v>
      </c>
      <c r="Y38" s="177">
        <f t="shared" si="3"/>
        <v>0</v>
      </c>
      <c r="Z38" s="367"/>
      <c r="AA38" s="362"/>
      <c r="AB38" s="362"/>
      <c r="AC38" s="362"/>
      <c r="AD38" s="362"/>
      <c r="AE38" s="362"/>
      <c r="AF38" s="362"/>
      <c r="AG38" s="362"/>
      <c r="AH38" s="362"/>
      <c r="AI38" s="553"/>
      <c r="AJ38" s="553"/>
    </row>
    <row r="39" spans="1:36" ht="15.75" x14ac:dyDescent="0.25">
      <c r="A39" s="333"/>
      <c r="B39" s="371"/>
      <c r="C39" s="371"/>
      <c r="D39" s="36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3"/>
      <c r="S39" s="73"/>
      <c r="T39" s="73"/>
      <c r="U39" s="73"/>
      <c r="V39" s="82">
        <f t="shared" si="0"/>
        <v>0</v>
      </c>
      <c r="W39" s="82">
        <f t="shared" si="1"/>
        <v>0</v>
      </c>
      <c r="X39" s="82">
        <f t="shared" si="2"/>
        <v>0</v>
      </c>
      <c r="Y39" s="177">
        <f t="shared" si="3"/>
        <v>0</v>
      </c>
      <c r="Z39" s="367"/>
      <c r="AA39" s="362"/>
      <c r="AB39" s="362"/>
      <c r="AC39" s="362"/>
      <c r="AD39" s="362"/>
      <c r="AE39" s="362"/>
      <c r="AF39" s="362"/>
      <c r="AG39" s="362"/>
      <c r="AH39" s="362"/>
      <c r="AI39" s="553"/>
      <c r="AJ39" s="553"/>
    </row>
    <row r="40" spans="1:36" ht="15.75" x14ac:dyDescent="0.25">
      <c r="A40" s="333"/>
      <c r="B40" s="371"/>
      <c r="C40" s="371"/>
      <c r="D40" s="369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72"/>
      <c r="S40" s="72"/>
      <c r="T40" s="72"/>
      <c r="U40" s="72"/>
      <c r="V40" s="82">
        <f t="shared" si="0"/>
        <v>0</v>
      </c>
      <c r="W40" s="82">
        <f t="shared" si="1"/>
        <v>0</v>
      </c>
      <c r="X40" s="82">
        <f t="shared" si="2"/>
        <v>0</v>
      </c>
      <c r="Y40" s="177">
        <f t="shared" si="3"/>
        <v>0</v>
      </c>
      <c r="Z40" s="367"/>
      <c r="AA40" s="362"/>
      <c r="AB40" s="362"/>
      <c r="AC40" s="362"/>
      <c r="AD40" s="362"/>
      <c r="AE40" s="362"/>
      <c r="AF40" s="362"/>
      <c r="AG40" s="362"/>
      <c r="AH40" s="362"/>
      <c r="AI40" s="553"/>
      <c r="AJ40" s="553"/>
    </row>
    <row r="41" spans="1:36" ht="15.75" x14ac:dyDescent="0.25">
      <c r="A41" s="333"/>
      <c r="B41" s="371"/>
      <c r="C41" s="371"/>
      <c r="D41" s="370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3"/>
      <c r="S41" s="73"/>
      <c r="T41" s="73"/>
      <c r="U41" s="73"/>
      <c r="V41" s="82">
        <f t="shared" si="0"/>
        <v>0</v>
      </c>
      <c r="W41" s="82">
        <f t="shared" si="1"/>
        <v>0</v>
      </c>
      <c r="X41" s="82">
        <f t="shared" si="2"/>
        <v>0</v>
      </c>
      <c r="Y41" s="177">
        <f t="shared" si="3"/>
        <v>0</v>
      </c>
      <c r="Z41" s="367"/>
      <c r="AA41" s="362"/>
      <c r="AB41" s="362"/>
      <c r="AC41" s="362"/>
      <c r="AD41" s="362"/>
      <c r="AE41" s="362"/>
      <c r="AF41" s="362"/>
      <c r="AG41" s="362"/>
      <c r="AH41" s="362"/>
      <c r="AI41" s="553"/>
      <c r="AJ41" s="553"/>
    </row>
    <row r="42" spans="1:36" ht="15.75" x14ac:dyDescent="0.25">
      <c r="A42" s="333">
        <v>6</v>
      </c>
      <c r="B42" s="371" t="s">
        <v>412</v>
      </c>
      <c r="C42" s="371" t="s">
        <v>18</v>
      </c>
      <c r="D42" s="380">
        <f>160*0.9</f>
        <v>144</v>
      </c>
      <c r="E42" s="163" t="s">
        <v>411</v>
      </c>
      <c r="F42" s="163">
        <v>61</v>
      </c>
      <c r="G42" s="163">
        <v>62</v>
      </c>
      <c r="H42" s="163">
        <v>63</v>
      </c>
      <c r="I42" s="163">
        <v>62</v>
      </c>
      <c r="J42" s="163">
        <v>63</v>
      </c>
      <c r="K42" s="163">
        <v>63</v>
      </c>
      <c r="L42" s="163"/>
      <c r="M42" s="163"/>
      <c r="N42" s="163"/>
      <c r="O42" s="163"/>
      <c r="P42" s="163"/>
      <c r="Q42" s="163"/>
      <c r="R42" s="73">
        <v>410</v>
      </c>
      <c r="S42" s="73">
        <v>409</v>
      </c>
      <c r="T42" s="73"/>
      <c r="U42" s="73"/>
      <c r="V42" s="82">
        <f t="shared" si="0"/>
        <v>62</v>
      </c>
      <c r="W42" s="82">
        <f t="shared" si="1"/>
        <v>62.666666666666664</v>
      </c>
      <c r="X42" s="82">
        <f t="shared" si="2"/>
        <v>0</v>
      </c>
      <c r="Y42" s="177">
        <f t="shared" si="3"/>
        <v>0</v>
      </c>
      <c r="Z42" s="367">
        <f>SUM(V42:V49)</f>
        <v>74.266666666666666</v>
      </c>
      <c r="AA42" s="362">
        <f>SUM(W42:W49)</f>
        <v>72.333333333333329</v>
      </c>
      <c r="AB42" s="362">
        <f>SUM(X42:X49)</f>
        <v>0</v>
      </c>
      <c r="AC42" s="362">
        <f>SUM(Y42:Y49)</f>
        <v>0</v>
      </c>
      <c r="AD42" s="362">
        <f t="shared" ref="AD42" si="13">Z42*0.38*0.9*SQRT(3)</f>
        <v>43.992704871603429</v>
      </c>
      <c r="AE42" s="362">
        <f t="shared" si="11"/>
        <v>42.847472877638886</v>
      </c>
      <c r="AF42" s="362">
        <f t="shared" si="11"/>
        <v>0</v>
      </c>
      <c r="AG42" s="362">
        <f t="shared" si="11"/>
        <v>0</v>
      </c>
      <c r="AH42" s="362">
        <f>MAX(Z42:AC49)</f>
        <v>74.266666666666666</v>
      </c>
      <c r="AI42" s="553">
        <f t="shared" ref="AI42" si="14">AH42*0.38*0.9*SQRT(3)</f>
        <v>43.992704871603429</v>
      </c>
      <c r="AJ42" s="553">
        <f>D42-AI42</f>
        <v>100.00729512839658</v>
      </c>
    </row>
    <row r="43" spans="1:36" ht="15.75" x14ac:dyDescent="0.25">
      <c r="A43" s="333"/>
      <c r="B43" s="371"/>
      <c r="C43" s="371"/>
      <c r="D43" s="369"/>
      <c r="E43" s="7" t="s">
        <v>413</v>
      </c>
      <c r="F43" s="7">
        <v>0.8</v>
      </c>
      <c r="G43" s="7">
        <v>0.4</v>
      </c>
      <c r="H43" s="7">
        <v>0</v>
      </c>
      <c r="I43" s="7">
        <v>0</v>
      </c>
      <c r="J43" s="7">
        <v>0</v>
      </c>
      <c r="K43" s="7">
        <v>0</v>
      </c>
      <c r="L43" s="7"/>
      <c r="M43" s="7"/>
      <c r="N43" s="7"/>
      <c r="O43" s="7"/>
      <c r="P43" s="7"/>
      <c r="Q43" s="7"/>
      <c r="R43" s="73">
        <v>410</v>
      </c>
      <c r="S43" s="73">
        <v>409</v>
      </c>
      <c r="T43" s="73"/>
      <c r="U43" s="73"/>
      <c r="V43" s="82">
        <f t="shared" si="0"/>
        <v>0.60000000000000009</v>
      </c>
      <c r="W43" s="82">
        <f t="shared" si="1"/>
        <v>0</v>
      </c>
      <c r="X43" s="82">
        <f t="shared" si="2"/>
        <v>0</v>
      </c>
      <c r="Y43" s="177">
        <f t="shared" si="3"/>
        <v>0</v>
      </c>
      <c r="Z43" s="367"/>
      <c r="AA43" s="362"/>
      <c r="AB43" s="362"/>
      <c r="AC43" s="362"/>
      <c r="AD43" s="362"/>
      <c r="AE43" s="362"/>
      <c r="AF43" s="362"/>
      <c r="AG43" s="362"/>
      <c r="AH43" s="362"/>
      <c r="AI43" s="553"/>
      <c r="AJ43" s="553"/>
    </row>
    <row r="44" spans="1:36" ht="15.75" x14ac:dyDescent="0.25">
      <c r="A44" s="333"/>
      <c r="B44" s="371"/>
      <c r="C44" s="371"/>
      <c r="D44" s="369"/>
      <c r="E44" s="163" t="s">
        <v>414</v>
      </c>
      <c r="F44" s="163">
        <v>22</v>
      </c>
      <c r="G44" s="163">
        <v>4</v>
      </c>
      <c r="H44" s="163">
        <v>6</v>
      </c>
      <c r="I44" s="163">
        <v>22</v>
      </c>
      <c r="J44" s="163">
        <v>3</v>
      </c>
      <c r="K44" s="163">
        <v>4</v>
      </c>
      <c r="L44" s="163"/>
      <c r="M44" s="163"/>
      <c r="N44" s="163"/>
      <c r="O44" s="163"/>
      <c r="P44" s="163"/>
      <c r="Q44" s="163"/>
      <c r="R44" s="72">
        <v>410</v>
      </c>
      <c r="S44" s="73">
        <v>409</v>
      </c>
      <c r="T44" s="72"/>
      <c r="U44" s="72"/>
      <c r="V44" s="82">
        <f t="shared" si="0"/>
        <v>10.666666666666666</v>
      </c>
      <c r="W44" s="82">
        <f t="shared" si="1"/>
        <v>9.6666666666666661</v>
      </c>
      <c r="X44" s="82">
        <f t="shared" si="2"/>
        <v>0</v>
      </c>
      <c r="Y44" s="177">
        <f t="shared" si="3"/>
        <v>0</v>
      </c>
      <c r="Z44" s="367"/>
      <c r="AA44" s="362"/>
      <c r="AB44" s="362"/>
      <c r="AC44" s="362"/>
      <c r="AD44" s="362"/>
      <c r="AE44" s="362"/>
      <c r="AF44" s="362"/>
      <c r="AG44" s="362"/>
      <c r="AH44" s="362"/>
      <c r="AI44" s="553"/>
      <c r="AJ44" s="553"/>
    </row>
    <row r="45" spans="1:36" ht="15.75" x14ac:dyDescent="0.25">
      <c r="A45" s="333"/>
      <c r="B45" s="371"/>
      <c r="C45" s="371"/>
      <c r="D45" s="369"/>
      <c r="E45" s="7" t="s">
        <v>415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/>
      <c r="M45" s="7"/>
      <c r="N45" s="7"/>
      <c r="O45" s="7"/>
      <c r="P45" s="7"/>
      <c r="Q45" s="7"/>
      <c r="R45" s="73">
        <v>410</v>
      </c>
      <c r="S45" s="73">
        <v>409</v>
      </c>
      <c r="T45" s="73"/>
      <c r="U45" s="73"/>
      <c r="V45" s="82">
        <f t="shared" si="0"/>
        <v>1</v>
      </c>
      <c r="W45" s="82">
        <f t="shared" si="1"/>
        <v>0</v>
      </c>
      <c r="X45" s="82">
        <f t="shared" si="2"/>
        <v>0</v>
      </c>
      <c r="Y45" s="177">
        <f t="shared" si="3"/>
        <v>0</v>
      </c>
      <c r="Z45" s="367"/>
      <c r="AA45" s="362"/>
      <c r="AB45" s="362"/>
      <c r="AC45" s="362"/>
      <c r="AD45" s="362"/>
      <c r="AE45" s="362"/>
      <c r="AF45" s="362"/>
      <c r="AG45" s="362"/>
      <c r="AH45" s="362"/>
      <c r="AI45" s="553"/>
      <c r="AJ45" s="553"/>
    </row>
    <row r="46" spans="1:36" ht="15.75" x14ac:dyDescent="0.25">
      <c r="A46" s="333"/>
      <c r="B46" s="371"/>
      <c r="C46" s="371"/>
      <c r="D46" s="369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72"/>
      <c r="S46" s="72"/>
      <c r="T46" s="72"/>
      <c r="U46" s="72"/>
      <c r="V46" s="82">
        <f t="shared" si="0"/>
        <v>0</v>
      </c>
      <c r="W46" s="82">
        <f t="shared" si="1"/>
        <v>0</v>
      </c>
      <c r="X46" s="82">
        <f t="shared" si="2"/>
        <v>0</v>
      </c>
      <c r="Y46" s="177">
        <f t="shared" si="3"/>
        <v>0</v>
      </c>
      <c r="Z46" s="367"/>
      <c r="AA46" s="362"/>
      <c r="AB46" s="362"/>
      <c r="AC46" s="362"/>
      <c r="AD46" s="362"/>
      <c r="AE46" s="362"/>
      <c r="AF46" s="362"/>
      <c r="AG46" s="362"/>
      <c r="AH46" s="362"/>
      <c r="AI46" s="553"/>
      <c r="AJ46" s="553"/>
    </row>
    <row r="47" spans="1:36" ht="15.75" x14ac:dyDescent="0.25">
      <c r="A47" s="333"/>
      <c r="B47" s="371"/>
      <c r="C47" s="371"/>
      <c r="D47" s="36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3"/>
      <c r="S47" s="73"/>
      <c r="T47" s="73"/>
      <c r="U47" s="73"/>
      <c r="V47" s="82">
        <f t="shared" si="0"/>
        <v>0</v>
      </c>
      <c r="W47" s="82">
        <f t="shared" si="1"/>
        <v>0</v>
      </c>
      <c r="X47" s="82">
        <f t="shared" si="2"/>
        <v>0</v>
      </c>
      <c r="Y47" s="177">
        <f t="shared" si="3"/>
        <v>0</v>
      </c>
      <c r="Z47" s="367"/>
      <c r="AA47" s="362"/>
      <c r="AB47" s="362"/>
      <c r="AC47" s="362"/>
      <c r="AD47" s="362"/>
      <c r="AE47" s="362"/>
      <c r="AF47" s="362"/>
      <c r="AG47" s="362"/>
      <c r="AH47" s="362"/>
      <c r="AI47" s="553"/>
      <c r="AJ47" s="553"/>
    </row>
    <row r="48" spans="1:36" ht="15.75" x14ac:dyDescent="0.25">
      <c r="A48" s="333"/>
      <c r="B48" s="371"/>
      <c r="C48" s="371"/>
      <c r="D48" s="369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72"/>
      <c r="S48" s="72"/>
      <c r="T48" s="72"/>
      <c r="U48" s="72"/>
      <c r="V48" s="82">
        <f t="shared" si="0"/>
        <v>0</v>
      </c>
      <c r="W48" s="82">
        <f t="shared" si="1"/>
        <v>0</v>
      </c>
      <c r="X48" s="82">
        <f t="shared" si="2"/>
        <v>0</v>
      </c>
      <c r="Y48" s="177">
        <f t="shared" si="3"/>
        <v>0</v>
      </c>
      <c r="Z48" s="367"/>
      <c r="AA48" s="362"/>
      <c r="AB48" s="362"/>
      <c r="AC48" s="362"/>
      <c r="AD48" s="362"/>
      <c r="AE48" s="362"/>
      <c r="AF48" s="362"/>
      <c r="AG48" s="362"/>
      <c r="AH48" s="362"/>
      <c r="AI48" s="553"/>
      <c r="AJ48" s="553"/>
    </row>
    <row r="49" spans="1:36" ht="15.75" x14ac:dyDescent="0.25">
      <c r="A49" s="333"/>
      <c r="B49" s="371"/>
      <c r="C49" s="371"/>
      <c r="D49" s="370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3"/>
      <c r="S49" s="73"/>
      <c r="T49" s="73"/>
      <c r="U49" s="73"/>
      <c r="V49" s="82">
        <f t="shared" si="0"/>
        <v>0</v>
      </c>
      <c r="W49" s="82">
        <f t="shared" si="1"/>
        <v>0</v>
      </c>
      <c r="X49" s="82">
        <f t="shared" si="2"/>
        <v>0</v>
      </c>
      <c r="Y49" s="177">
        <f t="shared" si="3"/>
        <v>0</v>
      </c>
      <c r="Z49" s="367"/>
      <c r="AA49" s="362"/>
      <c r="AB49" s="362"/>
      <c r="AC49" s="362"/>
      <c r="AD49" s="362"/>
      <c r="AE49" s="362"/>
      <c r="AF49" s="362"/>
      <c r="AG49" s="362"/>
      <c r="AH49" s="362"/>
      <c r="AI49" s="553"/>
      <c r="AJ49" s="553"/>
    </row>
    <row r="50" spans="1:36" ht="15.75" x14ac:dyDescent="0.25">
      <c r="A50" s="333">
        <v>7</v>
      </c>
      <c r="B50" s="371" t="s">
        <v>49</v>
      </c>
      <c r="C50" s="375" t="s">
        <v>502</v>
      </c>
      <c r="D50" s="452">
        <f>(400+400)*0.9</f>
        <v>720</v>
      </c>
      <c r="E50" s="163" t="s">
        <v>416</v>
      </c>
      <c r="F50" s="163">
        <v>2</v>
      </c>
      <c r="G50" s="163">
        <v>0</v>
      </c>
      <c r="H50" s="163">
        <v>0</v>
      </c>
      <c r="I50" s="163">
        <v>3</v>
      </c>
      <c r="J50" s="163">
        <v>0</v>
      </c>
      <c r="K50" s="163">
        <v>0</v>
      </c>
      <c r="L50" s="163"/>
      <c r="M50" s="163"/>
      <c r="N50" s="163"/>
      <c r="O50" s="163"/>
      <c r="P50" s="163"/>
      <c r="Q50" s="163"/>
      <c r="R50" s="73">
        <v>406</v>
      </c>
      <c r="S50" s="73">
        <v>404</v>
      </c>
      <c r="T50" s="73"/>
      <c r="U50" s="73"/>
      <c r="V50" s="82">
        <f t="shared" si="0"/>
        <v>2</v>
      </c>
      <c r="W50" s="82">
        <f t="shared" si="1"/>
        <v>3</v>
      </c>
      <c r="X50" s="82">
        <f t="shared" si="2"/>
        <v>0</v>
      </c>
      <c r="Y50" s="177">
        <f t="shared" si="3"/>
        <v>0</v>
      </c>
      <c r="Z50" s="367">
        <f>SUM(V50:V55)</f>
        <v>76.666666666666671</v>
      </c>
      <c r="AA50" s="362">
        <f>SUM(W50:W55)</f>
        <v>100.33333333333333</v>
      </c>
      <c r="AB50" s="362">
        <f>SUM(X50:X55)</f>
        <v>0</v>
      </c>
      <c r="AC50" s="362">
        <f>SUM(Y50:Y55)</f>
        <v>0</v>
      </c>
      <c r="AD50" s="362">
        <f t="shared" ref="AD50" si="15">Z50*0.38*0.9*SQRT(3)</f>
        <v>45.414372174455963</v>
      </c>
      <c r="AE50" s="362">
        <f t="shared" si="11"/>
        <v>59.433591410918453</v>
      </c>
      <c r="AF50" s="362">
        <f t="shared" si="11"/>
        <v>0</v>
      </c>
      <c r="AG50" s="362">
        <f t="shared" si="11"/>
        <v>0</v>
      </c>
      <c r="AH50" s="362">
        <f>MAX(Z50:AC55)</f>
        <v>100.33333333333333</v>
      </c>
      <c r="AI50" s="553">
        <f t="shared" ref="AI50" si="16">AH50*0.38*0.9*SQRT(3)</f>
        <v>59.433591410918453</v>
      </c>
      <c r="AJ50" s="553">
        <f>D50-AI50</f>
        <v>660.56640858908156</v>
      </c>
    </row>
    <row r="51" spans="1:36" ht="15.75" x14ac:dyDescent="0.25">
      <c r="A51" s="333"/>
      <c r="B51" s="371"/>
      <c r="C51" s="375"/>
      <c r="D51" s="373"/>
      <c r="E51" s="7" t="s">
        <v>417</v>
      </c>
      <c r="F51" s="7">
        <v>2</v>
      </c>
      <c r="G51" s="7">
        <v>15</v>
      </c>
      <c r="H51" s="7">
        <v>28</v>
      </c>
      <c r="I51" s="7">
        <v>2</v>
      </c>
      <c r="J51" s="7">
        <v>21</v>
      </c>
      <c r="K51" s="7">
        <v>28</v>
      </c>
      <c r="L51" s="7"/>
      <c r="M51" s="7"/>
      <c r="N51" s="7"/>
      <c r="O51" s="7"/>
      <c r="P51" s="7"/>
      <c r="Q51" s="7"/>
      <c r="R51" s="73">
        <v>406</v>
      </c>
      <c r="S51" s="73">
        <v>404</v>
      </c>
      <c r="T51" s="73"/>
      <c r="U51" s="73"/>
      <c r="V51" s="82">
        <f t="shared" si="0"/>
        <v>15</v>
      </c>
      <c r="W51" s="82">
        <f t="shared" si="1"/>
        <v>17</v>
      </c>
      <c r="X51" s="82">
        <f t="shared" si="2"/>
        <v>0</v>
      </c>
      <c r="Y51" s="177">
        <f t="shared" si="3"/>
        <v>0</v>
      </c>
      <c r="Z51" s="367"/>
      <c r="AA51" s="362"/>
      <c r="AB51" s="362"/>
      <c r="AC51" s="362"/>
      <c r="AD51" s="362"/>
      <c r="AE51" s="362"/>
      <c r="AF51" s="362"/>
      <c r="AG51" s="362"/>
      <c r="AH51" s="362"/>
      <c r="AI51" s="553"/>
      <c r="AJ51" s="553"/>
    </row>
    <row r="52" spans="1:36" ht="31.5" x14ac:dyDescent="0.25">
      <c r="A52" s="333"/>
      <c r="B52" s="371"/>
      <c r="C52" s="375"/>
      <c r="D52" s="373"/>
      <c r="E52" s="163" t="s">
        <v>418</v>
      </c>
      <c r="F52" s="163">
        <v>29</v>
      </c>
      <c r="G52" s="163">
        <v>66</v>
      </c>
      <c r="H52" s="163">
        <v>53</v>
      </c>
      <c r="I52" s="163">
        <v>61</v>
      </c>
      <c r="J52" s="163">
        <v>66</v>
      </c>
      <c r="K52" s="163">
        <v>59</v>
      </c>
      <c r="L52" s="163"/>
      <c r="M52" s="163"/>
      <c r="N52" s="163"/>
      <c r="O52" s="163"/>
      <c r="P52" s="163"/>
      <c r="Q52" s="163"/>
      <c r="R52" s="72">
        <v>406</v>
      </c>
      <c r="S52" s="73">
        <v>404</v>
      </c>
      <c r="T52" s="72"/>
      <c r="U52" s="72"/>
      <c r="V52" s="82">
        <f t="shared" si="0"/>
        <v>49.333333333333336</v>
      </c>
      <c r="W52" s="82">
        <f t="shared" si="1"/>
        <v>62</v>
      </c>
      <c r="X52" s="82">
        <f t="shared" si="2"/>
        <v>0</v>
      </c>
      <c r="Y52" s="177">
        <f t="shared" si="3"/>
        <v>0</v>
      </c>
      <c r="Z52" s="367"/>
      <c r="AA52" s="362"/>
      <c r="AB52" s="362"/>
      <c r="AC52" s="362"/>
      <c r="AD52" s="362"/>
      <c r="AE52" s="362"/>
      <c r="AF52" s="362"/>
      <c r="AG52" s="362"/>
      <c r="AH52" s="362"/>
      <c r="AI52" s="553"/>
      <c r="AJ52" s="553"/>
    </row>
    <row r="53" spans="1:36" ht="15.75" x14ac:dyDescent="0.25">
      <c r="A53" s="333"/>
      <c r="B53" s="371"/>
      <c r="C53" s="375"/>
      <c r="D53" s="373"/>
      <c r="E53" s="7" t="s">
        <v>419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/>
      <c r="M53" s="7"/>
      <c r="N53" s="7"/>
      <c r="O53" s="7"/>
      <c r="P53" s="7"/>
      <c r="Q53" s="7"/>
      <c r="R53" s="73">
        <v>406</v>
      </c>
      <c r="S53" s="73">
        <v>404</v>
      </c>
      <c r="T53" s="73"/>
      <c r="U53" s="73"/>
      <c r="V53" s="82">
        <f t="shared" si="0"/>
        <v>0</v>
      </c>
      <c r="W53" s="82">
        <f t="shared" si="1"/>
        <v>0</v>
      </c>
      <c r="X53" s="82">
        <f t="shared" si="2"/>
        <v>0</v>
      </c>
      <c r="Y53" s="177">
        <f t="shared" si="3"/>
        <v>0</v>
      </c>
      <c r="Z53" s="367"/>
      <c r="AA53" s="362"/>
      <c r="AB53" s="362"/>
      <c r="AC53" s="362"/>
      <c r="AD53" s="362"/>
      <c r="AE53" s="362"/>
      <c r="AF53" s="362"/>
      <c r="AG53" s="362"/>
      <c r="AH53" s="362"/>
      <c r="AI53" s="553"/>
      <c r="AJ53" s="553"/>
    </row>
    <row r="54" spans="1:36" ht="15.75" x14ac:dyDescent="0.25">
      <c r="A54" s="333"/>
      <c r="B54" s="371"/>
      <c r="C54" s="375"/>
      <c r="D54" s="373"/>
      <c r="E54" s="163" t="s">
        <v>420</v>
      </c>
      <c r="F54" s="163">
        <v>15</v>
      </c>
      <c r="G54" s="163">
        <v>15</v>
      </c>
      <c r="H54" s="163">
        <v>1</v>
      </c>
      <c r="I54" s="163">
        <v>22</v>
      </c>
      <c r="J54" s="163">
        <v>24</v>
      </c>
      <c r="K54" s="163">
        <v>9</v>
      </c>
      <c r="L54" s="163"/>
      <c r="M54" s="163"/>
      <c r="N54" s="163"/>
      <c r="O54" s="163"/>
      <c r="P54" s="163"/>
      <c r="Q54" s="163"/>
      <c r="R54" s="72">
        <v>406</v>
      </c>
      <c r="S54" s="73">
        <v>404</v>
      </c>
      <c r="T54" s="72"/>
      <c r="U54" s="72"/>
      <c r="V54" s="82">
        <f t="shared" si="0"/>
        <v>10.333333333333334</v>
      </c>
      <c r="W54" s="82">
        <f t="shared" si="1"/>
        <v>18.333333333333332</v>
      </c>
      <c r="X54" s="82">
        <f t="shared" si="2"/>
        <v>0</v>
      </c>
      <c r="Y54" s="177">
        <f t="shared" si="3"/>
        <v>0</v>
      </c>
      <c r="Z54" s="367"/>
      <c r="AA54" s="362"/>
      <c r="AB54" s="362"/>
      <c r="AC54" s="362"/>
      <c r="AD54" s="362"/>
      <c r="AE54" s="362"/>
      <c r="AF54" s="362"/>
      <c r="AG54" s="362"/>
      <c r="AH54" s="362"/>
      <c r="AI54" s="553"/>
      <c r="AJ54" s="553"/>
    </row>
    <row r="55" spans="1:36" ht="15.75" x14ac:dyDescent="0.25">
      <c r="A55" s="333"/>
      <c r="B55" s="371"/>
      <c r="C55" s="375"/>
      <c r="D55" s="374"/>
      <c r="E55" s="7" t="s">
        <v>402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3"/>
      <c r="S55" s="73"/>
      <c r="T55" s="73"/>
      <c r="U55" s="73"/>
      <c r="V55" s="82">
        <f t="shared" si="0"/>
        <v>0</v>
      </c>
      <c r="W55" s="82">
        <f t="shared" si="1"/>
        <v>0</v>
      </c>
      <c r="X55" s="82">
        <f t="shared" si="2"/>
        <v>0</v>
      </c>
      <c r="Y55" s="177">
        <f t="shared" si="3"/>
        <v>0</v>
      </c>
      <c r="Z55" s="367"/>
      <c r="AA55" s="362"/>
      <c r="AB55" s="362"/>
      <c r="AC55" s="362"/>
      <c r="AD55" s="362"/>
      <c r="AE55" s="362"/>
      <c r="AF55" s="362"/>
      <c r="AG55" s="362"/>
      <c r="AH55" s="362"/>
      <c r="AI55" s="553"/>
      <c r="AJ55" s="553"/>
    </row>
    <row r="56" spans="1:36" ht="15.75" x14ac:dyDescent="0.25">
      <c r="A56" s="333">
        <v>8</v>
      </c>
      <c r="B56" s="371" t="s">
        <v>423</v>
      </c>
      <c r="C56" s="458" t="s">
        <v>503</v>
      </c>
      <c r="D56" s="530">
        <f>250*0.9</f>
        <v>225</v>
      </c>
      <c r="E56" s="163" t="s">
        <v>421</v>
      </c>
      <c r="F56" s="163">
        <v>55</v>
      </c>
      <c r="G56" s="163">
        <v>51</v>
      </c>
      <c r="H56" s="163">
        <v>52</v>
      </c>
      <c r="I56" s="163">
        <v>56</v>
      </c>
      <c r="J56" s="163">
        <v>51</v>
      </c>
      <c r="K56" s="163">
        <v>52</v>
      </c>
      <c r="L56" s="163"/>
      <c r="M56" s="163"/>
      <c r="N56" s="163"/>
      <c r="O56" s="163"/>
      <c r="P56" s="163"/>
      <c r="Q56" s="163"/>
      <c r="R56" s="73">
        <v>404</v>
      </c>
      <c r="S56" s="73">
        <v>398</v>
      </c>
      <c r="T56" s="73"/>
      <c r="U56" s="73"/>
      <c r="V56" s="82">
        <f t="shared" si="0"/>
        <v>52.666666666666664</v>
      </c>
      <c r="W56" s="82">
        <f t="shared" si="1"/>
        <v>53</v>
      </c>
      <c r="X56" s="82">
        <f t="shared" si="2"/>
        <v>0</v>
      </c>
      <c r="Y56" s="177">
        <f t="shared" si="3"/>
        <v>0</v>
      </c>
      <c r="Z56" s="367">
        <f>SUM(V56:V61)</f>
        <v>122.16666666666666</v>
      </c>
      <c r="AA56" s="362">
        <f>SUM(W56:W61)</f>
        <v>157.66666666666669</v>
      </c>
      <c r="AB56" s="362">
        <f>SUM(X56:X61)</f>
        <v>0</v>
      </c>
      <c r="AC56" s="362">
        <f>SUM(Y56:Y61)</f>
        <v>0</v>
      </c>
      <c r="AD56" s="362">
        <f t="shared" ref="AD56:AG56" si="17">Z56*0.38*0.9*SQRT(3)</f>
        <v>72.366814791035253</v>
      </c>
      <c r="AE56" s="362">
        <f t="shared" si="17"/>
        <v>93.39564364572901</v>
      </c>
      <c r="AF56" s="362">
        <f t="shared" si="17"/>
        <v>0</v>
      </c>
      <c r="AG56" s="362">
        <f t="shared" si="17"/>
        <v>0</v>
      </c>
      <c r="AH56" s="362">
        <f>MAX(Z56:AC61)</f>
        <v>157.66666666666669</v>
      </c>
      <c r="AI56" s="553">
        <f t="shared" ref="AI56" si="18">AH56*0.38*0.9*SQRT(3)</f>
        <v>93.39564364572901</v>
      </c>
      <c r="AJ56" s="553">
        <f>D56-AI56</f>
        <v>131.60435635427098</v>
      </c>
    </row>
    <row r="57" spans="1:36" ht="15.75" x14ac:dyDescent="0.25">
      <c r="A57" s="333"/>
      <c r="B57" s="371"/>
      <c r="C57" s="458"/>
      <c r="D57" s="385"/>
      <c r="E57" s="7" t="s">
        <v>422</v>
      </c>
      <c r="F57" s="7">
        <v>20</v>
      </c>
      <c r="G57" s="7">
        <v>22</v>
      </c>
      <c r="H57" s="7">
        <v>6</v>
      </c>
      <c r="I57" s="7">
        <v>12</v>
      </c>
      <c r="J57" s="7">
        <v>14</v>
      </c>
      <c r="K57" s="7">
        <v>9</v>
      </c>
      <c r="L57" s="7"/>
      <c r="M57" s="7"/>
      <c r="N57" s="7"/>
      <c r="O57" s="7"/>
      <c r="P57" s="7"/>
      <c r="Q57" s="7"/>
      <c r="R57" s="73">
        <v>404</v>
      </c>
      <c r="S57" s="73">
        <v>398</v>
      </c>
      <c r="T57" s="73"/>
      <c r="U57" s="73"/>
      <c r="V57" s="82">
        <f t="shared" si="0"/>
        <v>16</v>
      </c>
      <c r="W57" s="82">
        <f t="shared" si="1"/>
        <v>11.666666666666666</v>
      </c>
      <c r="X57" s="82">
        <f t="shared" si="2"/>
        <v>0</v>
      </c>
      <c r="Y57" s="177">
        <f t="shared" si="3"/>
        <v>0</v>
      </c>
      <c r="Z57" s="367"/>
      <c r="AA57" s="362"/>
      <c r="AB57" s="362"/>
      <c r="AC57" s="362"/>
      <c r="AD57" s="362"/>
      <c r="AE57" s="362"/>
      <c r="AF57" s="362"/>
      <c r="AG57" s="362"/>
      <c r="AH57" s="362"/>
      <c r="AI57" s="553"/>
      <c r="AJ57" s="553"/>
    </row>
    <row r="58" spans="1:36" ht="15.75" x14ac:dyDescent="0.25">
      <c r="A58" s="333"/>
      <c r="B58" s="371"/>
      <c r="C58" s="458"/>
      <c r="D58" s="385"/>
      <c r="E58" s="163" t="s">
        <v>424</v>
      </c>
      <c r="F58" s="163">
        <v>17</v>
      </c>
      <c r="G58" s="163">
        <v>6</v>
      </c>
      <c r="H58" s="163">
        <v>2</v>
      </c>
      <c r="I58" s="163">
        <v>31</v>
      </c>
      <c r="J58" s="163">
        <v>22</v>
      </c>
      <c r="K58" s="163">
        <v>34</v>
      </c>
      <c r="L58" s="163"/>
      <c r="M58" s="163"/>
      <c r="N58" s="163"/>
      <c r="O58" s="163"/>
      <c r="P58" s="163"/>
      <c r="Q58" s="163"/>
      <c r="R58" s="73">
        <v>404</v>
      </c>
      <c r="S58" s="73">
        <v>398</v>
      </c>
      <c r="T58" s="72"/>
      <c r="U58" s="72"/>
      <c r="V58" s="82">
        <f t="shared" si="0"/>
        <v>8.3333333333333339</v>
      </c>
      <c r="W58" s="82">
        <f t="shared" si="1"/>
        <v>29</v>
      </c>
      <c r="X58" s="82">
        <f t="shared" si="2"/>
        <v>0</v>
      </c>
      <c r="Y58" s="177">
        <f t="shared" si="3"/>
        <v>0</v>
      </c>
      <c r="Z58" s="367"/>
      <c r="AA58" s="362"/>
      <c r="AB58" s="362"/>
      <c r="AC58" s="362"/>
      <c r="AD58" s="362"/>
      <c r="AE58" s="362"/>
      <c r="AF58" s="362"/>
      <c r="AG58" s="362"/>
      <c r="AH58" s="362"/>
      <c r="AI58" s="553"/>
      <c r="AJ58" s="553"/>
    </row>
    <row r="59" spans="1:36" ht="15.75" x14ac:dyDescent="0.25">
      <c r="A59" s="333"/>
      <c r="B59" s="371"/>
      <c r="C59" s="458"/>
      <c r="D59" s="385"/>
      <c r="E59" s="7" t="s">
        <v>425</v>
      </c>
      <c r="F59" s="7">
        <v>61</v>
      </c>
      <c r="G59" s="7">
        <v>48</v>
      </c>
      <c r="H59" s="7">
        <v>20</v>
      </c>
      <c r="I59" s="7">
        <v>82</v>
      </c>
      <c r="J59" s="7">
        <v>53</v>
      </c>
      <c r="K59" s="7">
        <v>44</v>
      </c>
      <c r="L59" s="7"/>
      <c r="M59" s="7"/>
      <c r="N59" s="7"/>
      <c r="O59" s="7"/>
      <c r="P59" s="7"/>
      <c r="Q59" s="7"/>
      <c r="R59" s="73">
        <v>404</v>
      </c>
      <c r="S59" s="73">
        <v>398</v>
      </c>
      <c r="T59" s="73"/>
      <c r="U59" s="73"/>
      <c r="V59" s="82">
        <f t="shared" si="0"/>
        <v>43</v>
      </c>
      <c r="W59" s="82">
        <f t="shared" si="1"/>
        <v>59.666666666666664</v>
      </c>
      <c r="X59" s="82">
        <f t="shared" si="2"/>
        <v>0</v>
      </c>
      <c r="Y59" s="177">
        <f t="shared" si="3"/>
        <v>0</v>
      </c>
      <c r="Z59" s="367"/>
      <c r="AA59" s="362"/>
      <c r="AB59" s="362"/>
      <c r="AC59" s="362"/>
      <c r="AD59" s="362"/>
      <c r="AE59" s="362"/>
      <c r="AF59" s="362"/>
      <c r="AG59" s="362"/>
      <c r="AH59" s="362"/>
      <c r="AI59" s="553"/>
      <c r="AJ59" s="553"/>
    </row>
    <row r="60" spans="1:36" ht="15.75" x14ac:dyDescent="0.25">
      <c r="A60" s="333"/>
      <c r="B60" s="371"/>
      <c r="C60" s="458"/>
      <c r="D60" s="385"/>
      <c r="E60" s="163" t="s">
        <v>426</v>
      </c>
      <c r="F60" s="163">
        <v>2</v>
      </c>
      <c r="G60" s="163">
        <v>3.5</v>
      </c>
      <c r="H60" s="163">
        <v>1</v>
      </c>
      <c r="I60" s="163">
        <v>3</v>
      </c>
      <c r="J60" s="163">
        <v>4</v>
      </c>
      <c r="K60" s="163">
        <v>6</v>
      </c>
      <c r="L60" s="163"/>
      <c r="M60" s="163"/>
      <c r="N60" s="163"/>
      <c r="O60" s="163"/>
      <c r="P60" s="163"/>
      <c r="Q60" s="163"/>
      <c r="R60" s="73">
        <v>404</v>
      </c>
      <c r="S60" s="73">
        <v>398</v>
      </c>
      <c r="T60" s="72"/>
      <c r="U60" s="72"/>
      <c r="V60" s="82">
        <f t="shared" si="0"/>
        <v>2.1666666666666665</v>
      </c>
      <c r="W60" s="82">
        <f t="shared" si="1"/>
        <v>4.333333333333333</v>
      </c>
      <c r="X60" s="82">
        <f t="shared" si="2"/>
        <v>0</v>
      </c>
      <c r="Y60" s="177">
        <f t="shared" si="3"/>
        <v>0</v>
      </c>
      <c r="Z60" s="367"/>
      <c r="AA60" s="362"/>
      <c r="AB60" s="362"/>
      <c r="AC60" s="362"/>
      <c r="AD60" s="362"/>
      <c r="AE60" s="362"/>
      <c r="AF60" s="362"/>
      <c r="AG60" s="362"/>
      <c r="AH60" s="362"/>
      <c r="AI60" s="553"/>
      <c r="AJ60" s="553"/>
    </row>
    <row r="61" spans="1:36" ht="15.75" x14ac:dyDescent="0.25">
      <c r="A61" s="333"/>
      <c r="B61" s="371"/>
      <c r="C61" s="458"/>
      <c r="D61" s="53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3"/>
      <c r="S61" s="73"/>
      <c r="T61" s="73"/>
      <c r="U61" s="73"/>
      <c r="V61" s="82">
        <f t="shared" si="0"/>
        <v>0</v>
      </c>
      <c r="W61" s="82">
        <f t="shared" si="1"/>
        <v>0</v>
      </c>
      <c r="X61" s="82">
        <f t="shared" si="2"/>
        <v>0</v>
      </c>
      <c r="Y61" s="177">
        <f t="shared" si="3"/>
        <v>0</v>
      </c>
      <c r="Z61" s="367"/>
      <c r="AA61" s="362"/>
      <c r="AB61" s="362"/>
      <c r="AC61" s="362"/>
      <c r="AD61" s="362"/>
      <c r="AE61" s="362"/>
      <c r="AF61" s="362"/>
      <c r="AG61" s="362"/>
      <c r="AH61" s="362"/>
      <c r="AI61" s="553"/>
      <c r="AJ61" s="553"/>
    </row>
    <row r="62" spans="1:36" ht="15.75" x14ac:dyDescent="0.25">
      <c r="A62" s="333">
        <v>9</v>
      </c>
      <c r="B62" s="371" t="s">
        <v>253</v>
      </c>
      <c r="C62" s="468" t="s">
        <v>504</v>
      </c>
      <c r="D62" s="477">
        <f>360*0.9</f>
        <v>324</v>
      </c>
      <c r="E62" s="163" t="s">
        <v>920</v>
      </c>
      <c r="F62" s="163">
        <v>0</v>
      </c>
      <c r="G62" s="163">
        <v>0</v>
      </c>
      <c r="H62" s="163">
        <v>0</v>
      </c>
      <c r="I62" s="163">
        <v>0</v>
      </c>
      <c r="J62" s="163">
        <v>0</v>
      </c>
      <c r="K62" s="163">
        <v>0</v>
      </c>
      <c r="L62" s="163"/>
      <c r="M62" s="163"/>
      <c r="N62" s="163"/>
      <c r="O62" s="163"/>
      <c r="P62" s="163"/>
      <c r="Q62" s="163"/>
      <c r="R62" s="73">
        <v>391</v>
      </c>
      <c r="S62" s="73">
        <v>391</v>
      </c>
      <c r="T62" s="73"/>
      <c r="U62" s="73"/>
      <c r="V62" s="82">
        <f t="shared" si="0"/>
        <v>0</v>
      </c>
      <c r="W62" s="82">
        <f t="shared" si="1"/>
        <v>0</v>
      </c>
      <c r="X62" s="82">
        <f t="shared" si="2"/>
        <v>0</v>
      </c>
      <c r="Y62" s="177">
        <f t="shared" si="3"/>
        <v>0</v>
      </c>
      <c r="Z62" s="367">
        <f>SUM(V62:V71)</f>
        <v>3</v>
      </c>
      <c r="AA62" s="362">
        <f>SUM(W62:W71)</f>
        <v>14.333333333333334</v>
      </c>
      <c r="AB62" s="362">
        <f>SUM(X62:X71)</f>
        <v>0</v>
      </c>
      <c r="AC62" s="362">
        <f>SUM(Y62:Y71)</f>
        <v>0</v>
      </c>
      <c r="AD62" s="362">
        <f t="shared" ref="AD62:AG62" si="19">Z62*0.38*0.9*SQRT(3)</f>
        <v>1.7770841285656684</v>
      </c>
      <c r="AE62" s="362">
        <f t="shared" si="19"/>
        <v>8.4905130587026374</v>
      </c>
      <c r="AF62" s="362">
        <f t="shared" si="19"/>
        <v>0</v>
      </c>
      <c r="AG62" s="362">
        <f t="shared" si="19"/>
        <v>0</v>
      </c>
      <c r="AH62" s="362">
        <f>MAX(Z62:AC71)</f>
        <v>14.333333333333334</v>
      </c>
      <c r="AI62" s="553">
        <f t="shared" ref="AI62" si="20">AH62*0.38*0.9*SQRT(3)</f>
        <v>8.4905130587026374</v>
      </c>
      <c r="AJ62" s="553">
        <f>D62-AI62</f>
        <v>315.50948694129738</v>
      </c>
    </row>
    <row r="63" spans="1:36" ht="31.5" x14ac:dyDescent="0.25">
      <c r="A63" s="333"/>
      <c r="B63" s="371"/>
      <c r="C63" s="468"/>
      <c r="D63" s="392"/>
      <c r="E63" s="7" t="s">
        <v>428</v>
      </c>
      <c r="F63" s="7">
        <v>0</v>
      </c>
      <c r="G63" s="7">
        <v>3</v>
      </c>
      <c r="H63" s="7">
        <v>0</v>
      </c>
      <c r="I63" s="7">
        <v>0</v>
      </c>
      <c r="J63" s="7">
        <v>2</v>
      </c>
      <c r="K63" s="7">
        <v>0</v>
      </c>
      <c r="L63" s="7"/>
      <c r="M63" s="7"/>
      <c r="N63" s="7"/>
      <c r="O63" s="7"/>
      <c r="P63" s="7"/>
      <c r="Q63" s="7"/>
      <c r="R63" s="73">
        <v>391</v>
      </c>
      <c r="S63" s="73">
        <v>391</v>
      </c>
      <c r="T63" s="73"/>
      <c r="U63" s="73"/>
      <c r="V63" s="82">
        <f t="shared" si="0"/>
        <v>3</v>
      </c>
      <c r="W63" s="82">
        <f t="shared" si="1"/>
        <v>2</v>
      </c>
      <c r="X63" s="82">
        <f t="shared" si="2"/>
        <v>0</v>
      </c>
      <c r="Y63" s="177">
        <f t="shared" si="3"/>
        <v>0</v>
      </c>
      <c r="Z63" s="367"/>
      <c r="AA63" s="362"/>
      <c r="AB63" s="362"/>
      <c r="AC63" s="362"/>
      <c r="AD63" s="362"/>
      <c r="AE63" s="362"/>
      <c r="AF63" s="362"/>
      <c r="AG63" s="362"/>
      <c r="AH63" s="362"/>
      <c r="AI63" s="553"/>
      <c r="AJ63" s="553"/>
    </row>
    <row r="64" spans="1:36" ht="15.75" x14ac:dyDescent="0.25">
      <c r="A64" s="333"/>
      <c r="B64" s="371"/>
      <c r="C64" s="468"/>
      <c r="D64" s="392"/>
      <c r="E64" s="163" t="s">
        <v>921</v>
      </c>
      <c r="F64" s="163">
        <v>0</v>
      </c>
      <c r="G64" s="163">
        <v>0</v>
      </c>
      <c r="H64" s="163">
        <v>0</v>
      </c>
      <c r="I64" s="163">
        <v>0</v>
      </c>
      <c r="J64" s="163">
        <v>0</v>
      </c>
      <c r="K64" s="163">
        <v>0</v>
      </c>
      <c r="L64" s="163"/>
      <c r="M64" s="163"/>
      <c r="N64" s="163"/>
      <c r="O64" s="163"/>
      <c r="P64" s="163"/>
      <c r="Q64" s="163"/>
      <c r="R64" s="73">
        <v>391</v>
      </c>
      <c r="S64" s="73">
        <v>391</v>
      </c>
      <c r="T64" s="73"/>
      <c r="U64" s="73"/>
      <c r="V64" s="82">
        <f t="shared" si="0"/>
        <v>0</v>
      </c>
      <c r="W64" s="82">
        <f t="shared" si="1"/>
        <v>0</v>
      </c>
      <c r="X64" s="82">
        <f t="shared" si="2"/>
        <v>0</v>
      </c>
      <c r="Y64" s="177">
        <f t="shared" si="3"/>
        <v>0</v>
      </c>
      <c r="Z64" s="367"/>
      <c r="AA64" s="362"/>
      <c r="AB64" s="362"/>
      <c r="AC64" s="362"/>
      <c r="AD64" s="362"/>
      <c r="AE64" s="362"/>
      <c r="AF64" s="362"/>
      <c r="AG64" s="362"/>
      <c r="AH64" s="362"/>
      <c r="AI64" s="553"/>
      <c r="AJ64" s="553"/>
    </row>
    <row r="65" spans="1:36" ht="15.75" x14ac:dyDescent="0.25">
      <c r="A65" s="333"/>
      <c r="B65" s="371"/>
      <c r="C65" s="468"/>
      <c r="D65" s="392"/>
      <c r="E65" s="7" t="s">
        <v>922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/>
      <c r="M65" s="7"/>
      <c r="N65" s="7"/>
      <c r="O65" s="7"/>
      <c r="P65" s="7"/>
      <c r="Q65" s="7"/>
      <c r="R65" s="73">
        <v>391</v>
      </c>
      <c r="S65" s="73">
        <v>391</v>
      </c>
      <c r="T65" s="73"/>
      <c r="U65" s="73"/>
      <c r="V65" s="82">
        <f t="shared" si="0"/>
        <v>0</v>
      </c>
      <c r="W65" s="82">
        <f t="shared" si="1"/>
        <v>0</v>
      </c>
      <c r="X65" s="82">
        <f t="shared" si="2"/>
        <v>0</v>
      </c>
      <c r="Y65" s="177">
        <f t="shared" si="3"/>
        <v>0</v>
      </c>
      <c r="Z65" s="367"/>
      <c r="AA65" s="362"/>
      <c r="AB65" s="362"/>
      <c r="AC65" s="362"/>
      <c r="AD65" s="362"/>
      <c r="AE65" s="362"/>
      <c r="AF65" s="362"/>
      <c r="AG65" s="362"/>
      <c r="AH65" s="362"/>
      <c r="AI65" s="553"/>
      <c r="AJ65" s="553"/>
    </row>
    <row r="66" spans="1:36" ht="15.75" x14ac:dyDescent="0.25">
      <c r="A66" s="333"/>
      <c r="B66" s="371"/>
      <c r="C66" s="468"/>
      <c r="D66" s="392"/>
      <c r="E66" s="163" t="s">
        <v>430</v>
      </c>
      <c r="F66" s="163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63"/>
      <c r="M66" s="163"/>
      <c r="N66" s="163"/>
      <c r="O66" s="163"/>
      <c r="P66" s="163"/>
      <c r="Q66" s="163"/>
      <c r="R66" s="73">
        <v>391</v>
      </c>
      <c r="S66" s="73">
        <v>391</v>
      </c>
      <c r="T66" s="72"/>
      <c r="U66" s="72"/>
      <c r="V66" s="82">
        <f t="shared" si="0"/>
        <v>0</v>
      </c>
      <c r="W66" s="82">
        <f t="shared" si="1"/>
        <v>0</v>
      </c>
      <c r="X66" s="82">
        <f t="shared" si="2"/>
        <v>0</v>
      </c>
      <c r="Y66" s="177">
        <f t="shared" si="3"/>
        <v>0</v>
      </c>
      <c r="Z66" s="367"/>
      <c r="AA66" s="362"/>
      <c r="AB66" s="362"/>
      <c r="AC66" s="362"/>
      <c r="AD66" s="362"/>
      <c r="AE66" s="362"/>
      <c r="AF66" s="362"/>
      <c r="AG66" s="362"/>
      <c r="AH66" s="362"/>
      <c r="AI66" s="553"/>
      <c r="AJ66" s="553"/>
    </row>
    <row r="67" spans="1:36" ht="15.75" x14ac:dyDescent="0.25">
      <c r="A67" s="333"/>
      <c r="B67" s="371"/>
      <c r="C67" s="468"/>
      <c r="D67" s="392"/>
      <c r="E67" s="7" t="s">
        <v>431</v>
      </c>
      <c r="F67" s="7">
        <v>0</v>
      </c>
      <c r="G67" s="7">
        <v>0</v>
      </c>
      <c r="H67" s="7">
        <v>0</v>
      </c>
      <c r="I67" s="7">
        <v>12</v>
      </c>
      <c r="J67" s="7">
        <v>12</v>
      </c>
      <c r="K67" s="7">
        <v>13</v>
      </c>
      <c r="L67" s="7"/>
      <c r="M67" s="7"/>
      <c r="N67" s="7"/>
      <c r="O67" s="7"/>
      <c r="P67" s="7"/>
      <c r="Q67" s="7"/>
      <c r="R67" s="73">
        <v>391</v>
      </c>
      <c r="S67" s="73">
        <v>391</v>
      </c>
      <c r="T67" s="73"/>
      <c r="U67" s="73"/>
      <c r="V67" s="82">
        <f t="shared" si="0"/>
        <v>0</v>
      </c>
      <c r="W67" s="82">
        <f t="shared" si="1"/>
        <v>12.333333333333334</v>
      </c>
      <c r="X67" s="82">
        <f t="shared" si="2"/>
        <v>0</v>
      </c>
      <c r="Y67" s="177">
        <f t="shared" si="3"/>
        <v>0</v>
      </c>
      <c r="Z67" s="367"/>
      <c r="AA67" s="362"/>
      <c r="AB67" s="362"/>
      <c r="AC67" s="362"/>
      <c r="AD67" s="362"/>
      <c r="AE67" s="362"/>
      <c r="AF67" s="362"/>
      <c r="AG67" s="362"/>
      <c r="AH67" s="362"/>
      <c r="AI67" s="553"/>
      <c r="AJ67" s="553"/>
    </row>
    <row r="68" spans="1:36" ht="31.5" x14ac:dyDescent="0.25">
      <c r="A68" s="333"/>
      <c r="B68" s="371"/>
      <c r="C68" s="468"/>
      <c r="D68" s="392"/>
      <c r="E68" s="163" t="s">
        <v>432</v>
      </c>
      <c r="F68" s="163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63"/>
      <c r="M68" s="163"/>
      <c r="N68" s="163"/>
      <c r="O68" s="163"/>
      <c r="P68" s="163"/>
      <c r="Q68" s="163"/>
      <c r="R68" s="73">
        <v>391</v>
      </c>
      <c r="S68" s="73">
        <v>391</v>
      </c>
      <c r="T68" s="72"/>
      <c r="U68" s="72"/>
      <c r="V68" s="82">
        <f t="shared" si="0"/>
        <v>0</v>
      </c>
      <c r="W68" s="82">
        <f t="shared" si="1"/>
        <v>0</v>
      </c>
      <c r="X68" s="82">
        <f t="shared" si="2"/>
        <v>0</v>
      </c>
      <c r="Y68" s="177">
        <f t="shared" si="3"/>
        <v>0</v>
      </c>
      <c r="Z68" s="367"/>
      <c r="AA68" s="362"/>
      <c r="AB68" s="362"/>
      <c r="AC68" s="362"/>
      <c r="AD68" s="362"/>
      <c r="AE68" s="362"/>
      <c r="AF68" s="362"/>
      <c r="AG68" s="362"/>
      <c r="AH68" s="362"/>
      <c r="AI68" s="553"/>
      <c r="AJ68" s="553"/>
    </row>
    <row r="69" spans="1:36" ht="15.75" x14ac:dyDescent="0.25">
      <c r="A69" s="333"/>
      <c r="B69" s="371"/>
      <c r="C69" s="468"/>
      <c r="D69" s="392"/>
      <c r="E69" s="7" t="s">
        <v>402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3"/>
      <c r="S69" s="73"/>
      <c r="T69" s="73"/>
      <c r="U69" s="73"/>
      <c r="V69" s="82">
        <f t="shared" si="0"/>
        <v>0</v>
      </c>
      <c r="W69" s="82">
        <f t="shared" si="1"/>
        <v>0</v>
      </c>
      <c r="X69" s="82">
        <f t="shared" si="2"/>
        <v>0</v>
      </c>
      <c r="Y69" s="177">
        <f t="shared" si="3"/>
        <v>0</v>
      </c>
      <c r="Z69" s="367"/>
      <c r="AA69" s="362"/>
      <c r="AB69" s="362"/>
      <c r="AC69" s="362"/>
      <c r="AD69" s="362"/>
      <c r="AE69" s="362"/>
      <c r="AF69" s="362"/>
      <c r="AG69" s="362"/>
      <c r="AH69" s="362"/>
      <c r="AI69" s="553"/>
      <c r="AJ69" s="553"/>
    </row>
    <row r="70" spans="1:36" ht="15.75" x14ac:dyDescent="0.25">
      <c r="A70" s="333"/>
      <c r="B70" s="371"/>
      <c r="C70" s="468"/>
      <c r="D70" s="392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72"/>
      <c r="S70" s="72"/>
      <c r="T70" s="72"/>
      <c r="U70" s="72"/>
      <c r="V70" s="82">
        <f t="shared" si="0"/>
        <v>0</v>
      </c>
      <c r="W70" s="82">
        <f t="shared" si="1"/>
        <v>0</v>
      </c>
      <c r="X70" s="82">
        <f t="shared" si="2"/>
        <v>0</v>
      </c>
      <c r="Y70" s="177">
        <f t="shared" si="3"/>
        <v>0</v>
      </c>
      <c r="Z70" s="367"/>
      <c r="AA70" s="362"/>
      <c r="AB70" s="362"/>
      <c r="AC70" s="362"/>
      <c r="AD70" s="362"/>
      <c r="AE70" s="362"/>
      <c r="AF70" s="362"/>
      <c r="AG70" s="362"/>
      <c r="AH70" s="362"/>
      <c r="AI70" s="553"/>
      <c r="AJ70" s="553"/>
    </row>
    <row r="71" spans="1:36" ht="15.75" x14ac:dyDescent="0.25">
      <c r="A71" s="333"/>
      <c r="B71" s="371"/>
      <c r="C71" s="468"/>
      <c r="D71" s="529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3"/>
      <c r="S71" s="73"/>
      <c r="T71" s="73"/>
      <c r="U71" s="73"/>
      <c r="V71" s="82">
        <f t="shared" si="0"/>
        <v>0</v>
      </c>
      <c r="W71" s="82">
        <f t="shared" si="1"/>
        <v>0</v>
      </c>
      <c r="X71" s="82">
        <f t="shared" si="2"/>
        <v>0</v>
      </c>
      <c r="Y71" s="177">
        <f t="shared" si="3"/>
        <v>0</v>
      </c>
      <c r="Z71" s="367"/>
      <c r="AA71" s="362"/>
      <c r="AB71" s="362"/>
      <c r="AC71" s="362"/>
      <c r="AD71" s="362"/>
      <c r="AE71" s="362"/>
      <c r="AF71" s="362"/>
      <c r="AG71" s="362"/>
      <c r="AH71" s="362"/>
      <c r="AI71" s="553"/>
      <c r="AJ71" s="553"/>
    </row>
    <row r="72" spans="1:36" ht="15.75" x14ac:dyDescent="0.25">
      <c r="A72" s="333">
        <v>10</v>
      </c>
      <c r="B72" s="371" t="s">
        <v>433</v>
      </c>
      <c r="C72" s="371" t="s">
        <v>21</v>
      </c>
      <c r="D72" s="380">
        <f>250*0.9</f>
        <v>225</v>
      </c>
      <c r="E72" s="163" t="s">
        <v>923</v>
      </c>
      <c r="F72" s="163">
        <v>30</v>
      </c>
      <c r="G72" s="163">
        <v>8</v>
      </c>
      <c r="H72" s="163">
        <v>11</v>
      </c>
      <c r="I72" s="163">
        <v>36</v>
      </c>
      <c r="J72" s="163">
        <v>6</v>
      </c>
      <c r="K72" s="163">
        <v>11</v>
      </c>
      <c r="L72" s="163"/>
      <c r="M72" s="163"/>
      <c r="N72" s="163"/>
      <c r="O72" s="163"/>
      <c r="P72" s="163"/>
      <c r="Q72" s="163"/>
      <c r="R72" s="73">
        <v>391</v>
      </c>
      <c r="S72" s="73">
        <v>392</v>
      </c>
      <c r="T72" s="73"/>
      <c r="U72" s="73"/>
      <c r="V72" s="82">
        <f t="shared" si="0"/>
        <v>16.333333333333332</v>
      </c>
      <c r="W72" s="82">
        <f t="shared" si="1"/>
        <v>17.666666666666668</v>
      </c>
      <c r="X72" s="82">
        <f t="shared" si="2"/>
        <v>0</v>
      </c>
      <c r="Y72" s="177">
        <f t="shared" si="3"/>
        <v>0</v>
      </c>
      <c r="Z72" s="367">
        <f>SUM(V72:V75)</f>
        <v>165.23333333333335</v>
      </c>
      <c r="AA72" s="362">
        <f>SUM(W72:W75)</f>
        <v>169.76666666666668</v>
      </c>
      <c r="AB72" s="362">
        <f>SUM(X72:X75)</f>
        <v>0</v>
      </c>
      <c r="AC72" s="362">
        <f>SUM(Y72:Y75)</f>
        <v>0</v>
      </c>
      <c r="AD72" s="362">
        <f t="shared" ref="AD72:AG72" si="21">Z72*0.38*0.9*SQRT(3)</f>
        <v>97.877844725555747</v>
      </c>
      <c r="AE72" s="362">
        <f t="shared" si="21"/>
        <v>100.56321629761054</v>
      </c>
      <c r="AF72" s="362">
        <f t="shared" si="21"/>
        <v>0</v>
      </c>
      <c r="AG72" s="362">
        <f t="shared" si="21"/>
        <v>0</v>
      </c>
      <c r="AH72" s="362">
        <f>MAX(Z72:AC75)</f>
        <v>169.76666666666668</v>
      </c>
      <c r="AI72" s="553">
        <f t="shared" ref="AI72" si="22">AH72*0.38*0.9*SQRT(3)</f>
        <v>100.56321629761054</v>
      </c>
      <c r="AJ72" s="553">
        <f>D72-AI72</f>
        <v>124.43678370238946</v>
      </c>
    </row>
    <row r="73" spans="1:36" ht="15.75" x14ac:dyDescent="0.25">
      <c r="A73" s="333"/>
      <c r="B73" s="371"/>
      <c r="C73" s="371"/>
      <c r="D73" s="369"/>
      <c r="E73" s="7" t="s">
        <v>924</v>
      </c>
      <c r="F73" s="7">
        <v>90</v>
      </c>
      <c r="G73" s="7">
        <v>66</v>
      </c>
      <c r="H73" s="7">
        <v>69</v>
      </c>
      <c r="I73" s="7">
        <v>82</v>
      </c>
      <c r="J73" s="7">
        <v>79</v>
      </c>
      <c r="K73" s="7">
        <v>66</v>
      </c>
      <c r="L73" s="7"/>
      <c r="M73" s="7"/>
      <c r="N73" s="7"/>
      <c r="O73" s="7"/>
      <c r="P73" s="7"/>
      <c r="Q73" s="7"/>
      <c r="R73" s="73">
        <v>391</v>
      </c>
      <c r="S73" s="73">
        <v>392</v>
      </c>
      <c r="T73" s="73"/>
      <c r="U73" s="73"/>
      <c r="V73" s="82">
        <f t="shared" si="0"/>
        <v>75</v>
      </c>
      <c r="W73" s="82">
        <f t="shared" si="1"/>
        <v>75.666666666666671</v>
      </c>
      <c r="X73" s="82">
        <f t="shared" si="2"/>
        <v>0</v>
      </c>
      <c r="Y73" s="177">
        <f t="shared" si="3"/>
        <v>0</v>
      </c>
      <c r="Z73" s="367"/>
      <c r="AA73" s="362"/>
      <c r="AB73" s="362"/>
      <c r="AC73" s="362"/>
      <c r="AD73" s="362"/>
      <c r="AE73" s="362"/>
      <c r="AF73" s="362"/>
      <c r="AG73" s="362"/>
      <c r="AH73" s="362"/>
      <c r="AI73" s="553"/>
      <c r="AJ73" s="553"/>
    </row>
    <row r="74" spans="1:36" ht="15.75" x14ac:dyDescent="0.25">
      <c r="A74" s="333"/>
      <c r="B74" s="371"/>
      <c r="C74" s="371"/>
      <c r="D74" s="369"/>
      <c r="E74" s="163" t="s">
        <v>427</v>
      </c>
      <c r="F74" s="163">
        <v>1.8</v>
      </c>
      <c r="G74" s="163">
        <v>0.7</v>
      </c>
      <c r="H74" s="163">
        <v>0.2</v>
      </c>
      <c r="I74" s="163">
        <v>1.2</v>
      </c>
      <c r="J74" s="163">
        <v>0.9</v>
      </c>
      <c r="K74" s="163">
        <v>0.2</v>
      </c>
      <c r="L74" s="163"/>
      <c r="M74" s="163"/>
      <c r="N74" s="163"/>
      <c r="O74" s="163"/>
      <c r="P74" s="163"/>
      <c r="Q74" s="163"/>
      <c r="R74" s="73">
        <v>391</v>
      </c>
      <c r="S74" s="73">
        <v>392</v>
      </c>
      <c r="T74" s="72"/>
      <c r="U74" s="72"/>
      <c r="V74" s="82">
        <f t="shared" si="0"/>
        <v>0.9</v>
      </c>
      <c r="W74" s="82">
        <f t="shared" si="1"/>
        <v>0.76666666666666672</v>
      </c>
      <c r="X74" s="82">
        <f t="shared" si="2"/>
        <v>0</v>
      </c>
      <c r="Y74" s="177">
        <f t="shared" si="3"/>
        <v>0</v>
      </c>
      <c r="Z74" s="367"/>
      <c r="AA74" s="362"/>
      <c r="AB74" s="362"/>
      <c r="AC74" s="362"/>
      <c r="AD74" s="362"/>
      <c r="AE74" s="362"/>
      <c r="AF74" s="362"/>
      <c r="AG74" s="362"/>
      <c r="AH74" s="362"/>
      <c r="AI74" s="553"/>
      <c r="AJ74" s="553"/>
    </row>
    <row r="75" spans="1:36" ht="15.75" x14ac:dyDescent="0.25">
      <c r="A75" s="333"/>
      <c r="B75" s="371"/>
      <c r="C75" s="371"/>
      <c r="D75" s="370"/>
      <c r="E75" s="7" t="s">
        <v>434</v>
      </c>
      <c r="F75" s="7">
        <v>59</v>
      </c>
      <c r="G75" s="7">
        <v>60</v>
      </c>
      <c r="H75" s="7">
        <v>100</v>
      </c>
      <c r="I75" s="7">
        <v>52</v>
      </c>
      <c r="J75" s="7">
        <v>71</v>
      </c>
      <c r="K75" s="7">
        <v>104</v>
      </c>
      <c r="L75" s="7"/>
      <c r="M75" s="7"/>
      <c r="N75" s="7"/>
      <c r="O75" s="7"/>
      <c r="P75" s="7"/>
      <c r="Q75" s="7"/>
      <c r="R75" s="73">
        <v>391</v>
      </c>
      <c r="S75" s="73">
        <v>392</v>
      </c>
      <c r="T75" s="73"/>
      <c r="U75" s="73"/>
      <c r="V75" s="82">
        <f t="shared" si="0"/>
        <v>73</v>
      </c>
      <c r="W75" s="82">
        <f t="shared" si="1"/>
        <v>75.666666666666671</v>
      </c>
      <c r="X75" s="82">
        <f t="shared" si="2"/>
        <v>0</v>
      </c>
      <c r="Y75" s="177">
        <f t="shared" si="3"/>
        <v>0</v>
      </c>
      <c r="Z75" s="367"/>
      <c r="AA75" s="362"/>
      <c r="AB75" s="362"/>
      <c r="AC75" s="362"/>
      <c r="AD75" s="362"/>
      <c r="AE75" s="362"/>
      <c r="AF75" s="362"/>
      <c r="AG75" s="362"/>
      <c r="AH75" s="362"/>
      <c r="AI75" s="553"/>
      <c r="AJ75" s="553"/>
    </row>
    <row r="76" spans="1:36" ht="15.75" x14ac:dyDescent="0.25">
      <c r="A76" s="333">
        <v>11</v>
      </c>
      <c r="B76" s="371" t="s">
        <v>436</v>
      </c>
      <c r="C76" s="458" t="s">
        <v>21</v>
      </c>
      <c r="D76" s="530">
        <f>250*0.9</f>
        <v>225</v>
      </c>
      <c r="E76" s="163" t="s">
        <v>435</v>
      </c>
      <c r="F76" s="163">
        <v>0</v>
      </c>
      <c r="G76" s="163">
        <v>0</v>
      </c>
      <c r="H76" s="163">
        <v>0</v>
      </c>
      <c r="I76" s="163">
        <v>0</v>
      </c>
      <c r="J76" s="163">
        <v>0</v>
      </c>
      <c r="K76" s="163">
        <v>0</v>
      </c>
      <c r="L76" s="163"/>
      <c r="M76" s="163"/>
      <c r="N76" s="163"/>
      <c r="O76" s="163"/>
      <c r="P76" s="163"/>
      <c r="Q76" s="163"/>
      <c r="R76" s="73">
        <v>396</v>
      </c>
      <c r="S76" s="73">
        <v>396</v>
      </c>
      <c r="T76" s="73"/>
      <c r="U76" s="73"/>
      <c r="V76" s="82">
        <f t="shared" ref="V76:V139" si="23">IF(AND(F76=0,G76=0,H76=0),0,IF(AND(F76=0,G76=0),H76,IF(AND(F76=0,H76=0),G76,IF(AND(G76=0,H76=0),F76,IF(F76=0,(G76+H76)/2,IF(G76=0,(F76+H76)/2,IF(H76=0,(F76+G76)/2,(F76+G76+H76)/3)))))))</f>
        <v>0</v>
      </c>
      <c r="W76" s="82">
        <f t="shared" ref="W76:W139" si="24">IF(AND(I76=0,J76=0,K76=0),0,IF(AND(I76=0,J76=0),K76,IF(AND(I76=0,K76=0),J76,IF(AND(J76=0,K76=0),I76,IF(I76=0,(J76+K76)/2,IF(J76=0,(I76+K76)/2,IF(K76=0,(I76+J76)/2,(I76+J76+K76)/3)))))))</f>
        <v>0</v>
      </c>
      <c r="X76" s="82">
        <f t="shared" ref="X76:X139" si="25">IF(AND(L76=0,M76=0,N76=0),0,IF(AND(L76=0,M76=0),N76,IF(AND(L76=0,N76=0),M76,IF(AND(M76=0,N76=0),L76,IF(L76=0,(M76+N76)/2,IF(M76=0,(L76+N76)/2,IF(N76=0,(L76+M76)/2,(L76+M76+N76)/3)))))))</f>
        <v>0</v>
      </c>
      <c r="Y76" s="177">
        <f t="shared" ref="Y76:Y139" si="26">IF(AND(O76=0,P76=0,Q76=0),0,IF(AND(O76=0,P76=0),Q76,IF(AND(O76=0,Q76=0),P76,IF(AND(P76=0,Q76=0),O76,IF(O76=0,(P76+Q76)/2,IF(P76=0,(O76+Q76)/2,IF(Q76=0,(O76+P76)/2,(O76+P76+Q76)/3)))))))</f>
        <v>0</v>
      </c>
      <c r="Z76" s="367">
        <f>SUM(V76:V81)</f>
        <v>20.083333333333329</v>
      </c>
      <c r="AA76" s="362">
        <f>SUM(W76:W81)</f>
        <v>15.033333333333333</v>
      </c>
      <c r="AB76" s="362">
        <f>SUM(X76:X81)</f>
        <v>0</v>
      </c>
      <c r="AC76" s="362">
        <f>SUM(Y76:Y81)</f>
        <v>0</v>
      </c>
      <c r="AD76" s="362">
        <f t="shared" ref="AD76:AG76" si="27">Z76*0.38*0.9*SQRT(3)</f>
        <v>11.89659097178683</v>
      </c>
      <c r="AE76" s="362">
        <f t="shared" si="27"/>
        <v>8.9051660220346243</v>
      </c>
      <c r="AF76" s="362">
        <f t="shared" si="27"/>
        <v>0</v>
      </c>
      <c r="AG76" s="362">
        <f t="shared" si="27"/>
        <v>0</v>
      </c>
      <c r="AH76" s="362">
        <f>MAX(Z76:AC81)</f>
        <v>20.083333333333329</v>
      </c>
      <c r="AI76" s="553">
        <f t="shared" ref="AI76" si="28">AH76*0.38*0.9*SQRT(3)</f>
        <v>11.89659097178683</v>
      </c>
      <c r="AJ76" s="553">
        <f>D76-AI76</f>
        <v>213.10340902821318</v>
      </c>
    </row>
    <row r="77" spans="1:36" ht="31.5" x14ac:dyDescent="0.25">
      <c r="A77" s="333"/>
      <c r="B77" s="371"/>
      <c r="C77" s="458"/>
      <c r="D77" s="385"/>
      <c r="E77" s="7" t="s">
        <v>437</v>
      </c>
      <c r="F77" s="7">
        <v>13</v>
      </c>
      <c r="G77" s="7">
        <v>12</v>
      </c>
      <c r="H77" s="7">
        <v>0.5</v>
      </c>
      <c r="I77" s="7">
        <v>6</v>
      </c>
      <c r="J77" s="7">
        <v>4</v>
      </c>
      <c r="K77" s="7">
        <v>2</v>
      </c>
      <c r="L77" s="7"/>
      <c r="M77" s="7"/>
      <c r="N77" s="7"/>
      <c r="O77" s="7"/>
      <c r="P77" s="7"/>
      <c r="Q77" s="7"/>
      <c r="R77" s="73">
        <v>396</v>
      </c>
      <c r="S77" s="73">
        <v>396</v>
      </c>
      <c r="T77" s="73"/>
      <c r="U77" s="73"/>
      <c r="V77" s="82">
        <f t="shared" si="23"/>
        <v>8.5</v>
      </c>
      <c r="W77" s="82">
        <f t="shared" si="24"/>
        <v>4</v>
      </c>
      <c r="X77" s="82">
        <f t="shared" si="25"/>
        <v>0</v>
      </c>
      <c r="Y77" s="177">
        <f t="shared" si="26"/>
        <v>0</v>
      </c>
      <c r="Z77" s="367"/>
      <c r="AA77" s="362"/>
      <c r="AB77" s="362"/>
      <c r="AC77" s="362"/>
      <c r="AD77" s="362"/>
      <c r="AE77" s="362"/>
      <c r="AF77" s="362"/>
      <c r="AG77" s="362"/>
      <c r="AH77" s="362"/>
      <c r="AI77" s="553"/>
      <c r="AJ77" s="553"/>
    </row>
    <row r="78" spans="1:36" ht="31.5" x14ac:dyDescent="0.25">
      <c r="A78" s="333"/>
      <c r="B78" s="371"/>
      <c r="C78" s="458"/>
      <c r="D78" s="385"/>
      <c r="E78" s="163" t="s">
        <v>438</v>
      </c>
      <c r="F78" s="163">
        <v>0.8</v>
      </c>
      <c r="G78" s="163">
        <v>18</v>
      </c>
      <c r="H78" s="163">
        <v>14</v>
      </c>
      <c r="I78" s="163">
        <v>0.6</v>
      </c>
      <c r="J78" s="163">
        <v>19</v>
      </c>
      <c r="K78" s="163">
        <v>12</v>
      </c>
      <c r="L78" s="163"/>
      <c r="M78" s="163"/>
      <c r="N78" s="163"/>
      <c r="O78" s="163"/>
      <c r="P78" s="163"/>
      <c r="Q78" s="163"/>
      <c r="R78" s="73">
        <v>396</v>
      </c>
      <c r="S78" s="73">
        <v>396</v>
      </c>
      <c r="T78" s="72"/>
      <c r="U78" s="72"/>
      <c r="V78" s="82">
        <f t="shared" si="23"/>
        <v>10.933333333333332</v>
      </c>
      <c r="W78" s="82">
        <f t="shared" si="24"/>
        <v>10.533333333333333</v>
      </c>
      <c r="X78" s="82">
        <f t="shared" si="25"/>
        <v>0</v>
      </c>
      <c r="Y78" s="177">
        <f t="shared" si="26"/>
        <v>0</v>
      </c>
      <c r="Z78" s="367"/>
      <c r="AA78" s="362"/>
      <c r="AB78" s="362"/>
      <c r="AC78" s="362"/>
      <c r="AD78" s="362"/>
      <c r="AE78" s="362"/>
      <c r="AF78" s="362"/>
      <c r="AG78" s="362"/>
      <c r="AH78" s="362"/>
      <c r="AI78" s="553"/>
      <c r="AJ78" s="553"/>
    </row>
    <row r="79" spans="1:36" ht="15.75" x14ac:dyDescent="0.25">
      <c r="A79" s="333"/>
      <c r="B79" s="371"/>
      <c r="C79" s="458"/>
      <c r="D79" s="385"/>
      <c r="E79" s="7" t="s">
        <v>439</v>
      </c>
      <c r="F79" s="7">
        <v>0.6</v>
      </c>
      <c r="G79" s="7">
        <v>0</v>
      </c>
      <c r="H79" s="7">
        <v>0.7</v>
      </c>
      <c r="I79" s="7">
        <v>0</v>
      </c>
      <c r="J79" s="7">
        <v>0</v>
      </c>
      <c r="K79" s="7">
        <v>0.5</v>
      </c>
      <c r="L79" s="7"/>
      <c r="M79" s="7"/>
      <c r="N79" s="7"/>
      <c r="O79" s="7"/>
      <c r="P79" s="7"/>
      <c r="Q79" s="7"/>
      <c r="R79" s="73">
        <v>396</v>
      </c>
      <c r="S79" s="73">
        <v>396</v>
      </c>
      <c r="T79" s="73"/>
      <c r="U79" s="73"/>
      <c r="V79" s="82">
        <f t="shared" si="23"/>
        <v>0.64999999999999991</v>
      </c>
      <c r="W79" s="82">
        <f t="shared" si="24"/>
        <v>0.5</v>
      </c>
      <c r="X79" s="82">
        <f t="shared" si="25"/>
        <v>0</v>
      </c>
      <c r="Y79" s="177">
        <f t="shared" si="26"/>
        <v>0</v>
      </c>
      <c r="Z79" s="367"/>
      <c r="AA79" s="362"/>
      <c r="AB79" s="362"/>
      <c r="AC79" s="362"/>
      <c r="AD79" s="362"/>
      <c r="AE79" s="362"/>
      <c r="AF79" s="362"/>
      <c r="AG79" s="362"/>
      <c r="AH79" s="362"/>
      <c r="AI79" s="553"/>
      <c r="AJ79" s="553"/>
    </row>
    <row r="80" spans="1:36" ht="15.75" x14ac:dyDescent="0.25">
      <c r="A80" s="333"/>
      <c r="B80" s="371"/>
      <c r="C80" s="458"/>
      <c r="D80" s="385"/>
      <c r="E80" s="163" t="s">
        <v>440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3">
        <v>0</v>
      </c>
      <c r="L80" s="163"/>
      <c r="M80" s="163"/>
      <c r="N80" s="163"/>
      <c r="O80" s="163"/>
      <c r="P80" s="163"/>
      <c r="Q80" s="163"/>
      <c r="R80" s="73">
        <v>396</v>
      </c>
      <c r="S80" s="73">
        <v>396</v>
      </c>
      <c r="T80" s="72"/>
      <c r="U80" s="72"/>
      <c r="V80" s="82">
        <f t="shared" si="23"/>
        <v>0</v>
      </c>
      <c r="W80" s="82">
        <f t="shared" si="24"/>
        <v>0</v>
      </c>
      <c r="X80" s="82">
        <f t="shared" si="25"/>
        <v>0</v>
      </c>
      <c r="Y80" s="177">
        <f t="shared" si="26"/>
        <v>0</v>
      </c>
      <c r="Z80" s="367"/>
      <c r="AA80" s="362"/>
      <c r="AB80" s="362"/>
      <c r="AC80" s="362"/>
      <c r="AD80" s="362"/>
      <c r="AE80" s="362"/>
      <c r="AF80" s="362"/>
      <c r="AG80" s="362"/>
      <c r="AH80" s="362"/>
      <c r="AI80" s="553"/>
      <c r="AJ80" s="553"/>
    </row>
    <row r="81" spans="1:36" ht="15.75" x14ac:dyDescent="0.25">
      <c r="A81" s="333"/>
      <c r="B81" s="371"/>
      <c r="C81" s="458"/>
      <c r="D81" s="53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3"/>
      <c r="S81" s="73"/>
      <c r="T81" s="73"/>
      <c r="U81" s="73"/>
      <c r="V81" s="82">
        <f t="shared" si="23"/>
        <v>0</v>
      </c>
      <c r="W81" s="82">
        <f t="shared" si="24"/>
        <v>0</v>
      </c>
      <c r="X81" s="82">
        <f t="shared" si="25"/>
        <v>0</v>
      </c>
      <c r="Y81" s="177">
        <f t="shared" si="26"/>
        <v>0</v>
      </c>
      <c r="Z81" s="367"/>
      <c r="AA81" s="362"/>
      <c r="AB81" s="362"/>
      <c r="AC81" s="362"/>
      <c r="AD81" s="362"/>
      <c r="AE81" s="362"/>
      <c r="AF81" s="362"/>
      <c r="AG81" s="362"/>
      <c r="AH81" s="362"/>
      <c r="AI81" s="553"/>
      <c r="AJ81" s="553"/>
    </row>
    <row r="82" spans="1:36" ht="15.75" x14ac:dyDescent="0.25">
      <c r="A82" s="333">
        <v>12</v>
      </c>
      <c r="B82" s="371" t="s">
        <v>442</v>
      </c>
      <c r="C82" s="458" t="s">
        <v>18</v>
      </c>
      <c r="D82" s="530">
        <f>160*0.9</f>
        <v>144</v>
      </c>
      <c r="E82" s="163" t="s">
        <v>441</v>
      </c>
      <c r="F82" s="163">
        <v>25.4</v>
      </c>
      <c r="G82" s="163">
        <v>5.5</v>
      </c>
      <c r="H82" s="163">
        <v>9.3000000000000007</v>
      </c>
      <c r="I82" s="163">
        <v>34.4</v>
      </c>
      <c r="J82" s="163">
        <v>8.1999999999999993</v>
      </c>
      <c r="K82" s="163">
        <v>8.6</v>
      </c>
      <c r="L82" s="163"/>
      <c r="M82" s="163"/>
      <c r="N82" s="163"/>
      <c r="O82" s="163"/>
      <c r="P82" s="163"/>
      <c r="Q82" s="163"/>
      <c r="R82" s="73">
        <v>409</v>
      </c>
      <c r="S82" s="73">
        <v>410</v>
      </c>
      <c r="T82" s="73"/>
      <c r="U82" s="73"/>
      <c r="V82" s="82">
        <f t="shared" si="23"/>
        <v>13.4</v>
      </c>
      <c r="W82" s="82">
        <f t="shared" si="24"/>
        <v>17.066666666666666</v>
      </c>
      <c r="X82" s="82">
        <f t="shared" si="25"/>
        <v>0</v>
      </c>
      <c r="Y82" s="177">
        <f t="shared" si="26"/>
        <v>0</v>
      </c>
      <c r="Z82" s="367">
        <f>SUM(V82:V86)</f>
        <v>66.3</v>
      </c>
      <c r="AA82" s="362">
        <f>SUM(W82:W86)</f>
        <v>78.066666666666663</v>
      </c>
      <c r="AB82" s="362">
        <f>SUM(X82:X86)</f>
        <v>0</v>
      </c>
      <c r="AC82" s="362">
        <f>SUM(Y82:Y86)</f>
        <v>0</v>
      </c>
      <c r="AD82" s="362">
        <f t="shared" ref="AD82:AG91" si="29">Z82*0.38*0.9*SQRT(3)</f>
        <v>39.273559241301257</v>
      </c>
      <c r="AE82" s="362">
        <f t="shared" si="29"/>
        <v>46.243678101119933</v>
      </c>
      <c r="AF82" s="362">
        <f t="shared" si="29"/>
        <v>0</v>
      </c>
      <c r="AG82" s="362">
        <f t="shared" si="29"/>
        <v>0</v>
      </c>
      <c r="AH82" s="362">
        <f>MAX(Z82:AC86)</f>
        <v>78.066666666666663</v>
      </c>
      <c r="AI82" s="553">
        <f t="shared" ref="AI82" si="30">AH82*0.38*0.9*SQRT(3)</f>
        <v>46.243678101119933</v>
      </c>
      <c r="AJ82" s="553">
        <f>D82-AI82</f>
        <v>97.75632189888006</v>
      </c>
    </row>
    <row r="83" spans="1:36" ht="15.75" x14ac:dyDescent="0.25">
      <c r="A83" s="333"/>
      <c r="B83" s="371"/>
      <c r="C83" s="458"/>
      <c r="D83" s="385"/>
      <c r="E83" s="7" t="s">
        <v>443</v>
      </c>
      <c r="F83" s="7">
        <v>11.6</v>
      </c>
      <c r="G83" s="7">
        <v>15.7</v>
      </c>
      <c r="H83" s="7">
        <v>38.299999999999997</v>
      </c>
      <c r="I83" s="7">
        <v>24.6</v>
      </c>
      <c r="J83" s="7">
        <v>19.8</v>
      </c>
      <c r="K83" s="7">
        <v>34.5</v>
      </c>
      <c r="L83" s="7"/>
      <c r="M83" s="7"/>
      <c r="N83" s="7"/>
      <c r="O83" s="7"/>
      <c r="P83" s="7"/>
      <c r="Q83" s="7"/>
      <c r="R83" s="73">
        <v>409</v>
      </c>
      <c r="S83" s="73">
        <v>410</v>
      </c>
      <c r="T83" s="73"/>
      <c r="U83" s="73"/>
      <c r="V83" s="82">
        <f t="shared" si="23"/>
        <v>21.866666666666664</v>
      </c>
      <c r="W83" s="82">
        <f t="shared" si="24"/>
        <v>26.3</v>
      </c>
      <c r="X83" s="82">
        <f t="shared" si="25"/>
        <v>0</v>
      </c>
      <c r="Y83" s="177">
        <f t="shared" si="26"/>
        <v>0</v>
      </c>
      <c r="Z83" s="367"/>
      <c r="AA83" s="362"/>
      <c r="AB83" s="362"/>
      <c r="AC83" s="362"/>
      <c r="AD83" s="362"/>
      <c r="AE83" s="362"/>
      <c r="AF83" s="362"/>
      <c r="AG83" s="362"/>
      <c r="AH83" s="362"/>
      <c r="AI83" s="553"/>
      <c r="AJ83" s="553"/>
    </row>
    <row r="84" spans="1:36" ht="31.5" x14ac:dyDescent="0.25">
      <c r="A84" s="333"/>
      <c r="B84" s="371"/>
      <c r="C84" s="458"/>
      <c r="D84" s="385"/>
      <c r="E84" s="163" t="s">
        <v>444</v>
      </c>
      <c r="F84" s="163">
        <v>9.9</v>
      </c>
      <c r="G84" s="163">
        <v>57.8</v>
      </c>
      <c r="H84" s="163">
        <v>20.3</v>
      </c>
      <c r="I84" s="163">
        <v>12.4</v>
      </c>
      <c r="J84" s="163">
        <v>44.6</v>
      </c>
      <c r="K84" s="163">
        <v>39.6</v>
      </c>
      <c r="L84" s="163"/>
      <c r="M84" s="163"/>
      <c r="N84" s="163"/>
      <c r="O84" s="163"/>
      <c r="P84" s="163"/>
      <c r="Q84" s="163"/>
      <c r="R84" s="73">
        <v>409</v>
      </c>
      <c r="S84" s="73">
        <v>410</v>
      </c>
      <c r="T84" s="73"/>
      <c r="U84" s="73"/>
      <c r="V84" s="82">
        <f t="shared" si="23"/>
        <v>29.333333333333332</v>
      </c>
      <c r="W84" s="82">
        <f t="shared" si="24"/>
        <v>32.199999999999996</v>
      </c>
      <c r="X84" s="82">
        <f t="shared" si="25"/>
        <v>0</v>
      </c>
      <c r="Y84" s="177">
        <f t="shared" si="26"/>
        <v>0</v>
      </c>
      <c r="Z84" s="367"/>
      <c r="AA84" s="362"/>
      <c r="AB84" s="362"/>
      <c r="AC84" s="362"/>
      <c r="AD84" s="362"/>
      <c r="AE84" s="362"/>
      <c r="AF84" s="362"/>
      <c r="AG84" s="362"/>
      <c r="AH84" s="362"/>
      <c r="AI84" s="553"/>
      <c r="AJ84" s="553"/>
    </row>
    <row r="85" spans="1:36" ht="15.75" x14ac:dyDescent="0.25">
      <c r="A85" s="333"/>
      <c r="B85" s="371"/>
      <c r="C85" s="458"/>
      <c r="D85" s="385"/>
      <c r="E85" s="163" t="s">
        <v>445</v>
      </c>
      <c r="F85" s="163">
        <v>0</v>
      </c>
      <c r="G85" s="163">
        <v>0</v>
      </c>
      <c r="H85" s="163">
        <v>0</v>
      </c>
      <c r="I85" s="163">
        <v>0</v>
      </c>
      <c r="J85" s="163">
        <v>0</v>
      </c>
      <c r="K85" s="163">
        <v>0</v>
      </c>
      <c r="L85" s="163"/>
      <c r="M85" s="163"/>
      <c r="N85" s="163"/>
      <c r="O85" s="163"/>
      <c r="P85" s="163"/>
      <c r="Q85" s="163"/>
      <c r="R85" s="73">
        <v>409</v>
      </c>
      <c r="S85" s="73">
        <v>410</v>
      </c>
      <c r="T85" s="73"/>
      <c r="U85" s="73"/>
      <c r="V85" s="82">
        <f t="shared" si="23"/>
        <v>0</v>
      </c>
      <c r="W85" s="82">
        <f t="shared" si="24"/>
        <v>0</v>
      </c>
      <c r="X85" s="82">
        <f t="shared" si="25"/>
        <v>0</v>
      </c>
      <c r="Y85" s="177">
        <f t="shared" si="26"/>
        <v>0</v>
      </c>
      <c r="Z85" s="367"/>
      <c r="AA85" s="362"/>
      <c r="AB85" s="362"/>
      <c r="AC85" s="362"/>
      <c r="AD85" s="362"/>
      <c r="AE85" s="362"/>
      <c r="AF85" s="362"/>
      <c r="AG85" s="362"/>
      <c r="AH85" s="362"/>
      <c r="AI85" s="553"/>
      <c r="AJ85" s="553"/>
    </row>
    <row r="86" spans="1:36" ht="15.75" x14ac:dyDescent="0.25">
      <c r="A86" s="333"/>
      <c r="B86" s="371"/>
      <c r="C86" s="458"/>
      <c r="D86" s="531"/>
      <c r="E86" s="7" t="s">
        <v>925</v>
      </c>
      <c r="F86" s="7">
        <v>0</v>
      </c>
      <c r="G86" s="7">
        <v>0.3</v>
      </c>
      <c r="H86" s="7">
        <v>3.1</v>
      </c>
      <c r="I86" s="7">
        <v>1.3</v>
      </c>
      <c r="J86" s="7">
        <v>1.4</v>
      </c>
      <c r="K86" s="7">
        <v>4.8</v>
      </c>
      <c r="L86" s="7"/>
      <c r="M86" s="7"/>
      <c r="N86" s="7"/>
      <c r="O86" s="7"/>
      <c r="P86" s="7"/>
      <c r="Q86" s="7"/>
      <c r="R86" s="73">
        <v>409</v>
      </c>
      <c r="S86" s="73">
        <v>410</v>
      </c>
      <c r="T86" s="73"/>
      <c r="U86" s="73"/>
      <c r="V86" s="82">
        <f t="shared" si="23"/>
        <v>1.7</v>
      </c>
      <c r="W86" s="82">
        <f t="shared" si="24"/>
        <v>2.5</v>
      </c>
      <c r="X86" s="82">
        <f t="shared" si="25"/>
        <v>0</v>
      </c>
      <c r="Y86" s="177">
        <f t="shared" si="26"/>
        <v>0</v>
      </c>
      <c r="Z86" s="367"/>
      <c r="AA86" s="362"/>
      <c r="AB86" s="362"/>
      <c r="AC86" s="362"/>
      <c r="AD86" s="362"/>
      <c r="AE86" s="362"/>
      <c r="AF86" s="362"/>
      <c r="AG86" s="362"/>
      <c r="AH86" s="362"/>
      <c r="AI86" s="553"/>
      <c r="AJ86" s="553"/>
    </row>
    <row r="87" spans="1:36" ht="15.75" x14ac:dyDescent="0.25">
      <c r="A87" s="333">
        <v>13</v>
      </c>
      <c r="B87" s="371" t="s">
        <v>447</v>
      </c>
      <c r="C87" s="458" t="s">
        <v>21</v>
      </c>
      <c r="D87" s="530">
        <f>250*0.9</f>
        <v>225</v>
      </c>
      <c r="E87" s="163" t="s">
        <v>446</v>
      </c>
      <c r="F87" s="163">
        <v>0</v>
      </c>
      <c r="G87" s="163">
        <v>0</v>
      </c>
      <c r="H87" s="163">
        <v>0</v>
      </c>
      <c r="I87" s="163">
        <v>0</v>
      </c>
      <c r="J87" s="163">
        <v>0</v>
      </c>
      <c r="K87" s="163">
        <v>0</v>
      </c>
      <c r="L87" s="163"/>
      <c r="M87" s="163"/>
      <c r="N87" s="163"/>
      <c r="O87" s="163"/>
      <c r="P87" s="163"/>
      <c r="Q87" s="163"/>
      <c r="R87" s="73">
        <v>394</v>
      </c>
      <c r="S87" s="73">
        <v>393</v>
      </c>
      <c r="T87" s="73"/>
      <c r="U87" s="73"/>
      <c r="V87" s="82">
        <f t="shared" si="23"/>
        <v>0</v>
      </c>
      <c r="W87" s="82">
        <f t="shared" si="24"/>
        <v>0</v>
      </c>
      <c r="X87" s="82">
        <f t="shared" si="25"/>
        <v>0</v>
      </c>
      <c r="Y87" s="177">
        <f t="shared" si="26"/>
        <v>0</v>
      </c>
      <c r="Z87" s="367">
        <f>SUM(V87:V90)</f>
        <v>9.3333333333333339</v>
      </c>
      <c r="AA87" s="362">
        <f>SUM(W87:W90)</f>
        <v>10</v>
      </c>
      <c r="AB87" s="362">
        <f>SUM(X87:X90)</f>
        <v>0</v>
      </c>
      <c r="AC87" s="362">
        <f>SUM(Y87:Y90)</f>
        <v>0</v>
      </c>
      <c r="AD87" s="362">
        <f t="shared" ref="AD87:AG87" si="31">Z87*0.38*0.9*SQRT(3)</f>
        <v>5.5287061777598563</v>
      </c>
      <c r="AE87" s="362">
        <f t="shared" si="31"/>
        <v>5.9236137618855595</v>
      </c>
      <c r="AF87" s="362">
        <f t="shared" si="31"/>
        <v>0</v>
      </c>
      <c r="AG87" s="362">
        <f t="shared" si="31"/>
        <v>0</v>
      </c>
      <c r="AH87" s="362">
        <f>MAX(Z87:AC90)</f>
        <v>10</v>
      </c>
      <c r="AI87" s="553">
        <f t="shared" ref="AI87" si="32">AH87*0.38*0.9*SQRT(3)</f>
        <v>5.9236137618855595</v>
      </c>
      <c r="AJ87" s="553">
        <f>D87-AI87</f>
        <v>219.07638623811445</v>
      </c>
    </row>
    <row r="88" spans="1:36" ht="15.75" x14ac:dyDescent="0.25">
      <c r="A88" s="333"/>
      <c r="B88" s="371"/>
      <c r="C88" s="458"/>
      <c r="D88" s="385"/>
      <c r="E88" s="7" t="s">
        <v>448</v>
      </c>
      <c r="F88" s="7">
        <v>10</v>
      </c>
      <c r="G88" s="7">
        <v>8</v>
      </c>
      <c r="H88" s="7">
        <v>10</v>
      </c>
      <c r="I88" s="7">
        <v>14</v>
      </c>
      <c r="J88" s="7">
        <v>8</v>
      </c>
      <c r="K88" s="7">
        <v>8</v>
      </c>
      <c r="L88" s="7"/>
      <c r="M88" s="7"/>
      <c r="N88" s="7"/>
      <c r="O88" s="7"/>
      <c r="P88" s="7"/>
      <c r="Q88" s="7"/>
      <c r="R88" s="73">
        <v>394</v>
      </c>
      <c r="S88" s="73">
        <v>393</v>
      </c>
      <c r="T88" s="73"/>
      <c r="U88" s="73"/>
      <c r="V88" s="82">
        <f t="shared" si="23"/>
        <v>9.3333333333333339</v>
      </c>
      <c r="W88" s="82">
        <f t="shared" si="24"/>
        <v>10</v>
      </c>
      <c r="X88" s="82">
        <f t="shared" si="25"/>
        <v>0</v>
      </c>
      <c r="Y88" s="177">
        <f t="shared" si="26"/>
        <v>0</v>
      </c>
      <c r="Z88" s="367"/>
      <c r="AA88" s="362"/>
      <c r="AB88" s="362"/>
      <c r="AC88" s="362"/>
      <c r="AD88" s="362"/>
      <c r="AE88" s="362"/>
      <c r="AF88" s="362"/>
      <c r="AG88" s="362"/>
      <c r="AH88" s="362"/>
      <c r="AI88" s="553"/>
      <c r="AJ88" s="553"/>
    </row>
    <row r="89" spans="1:36" ht="15.75" x14ac:dyDescent="0.25">
      <c r="A89" s="333"/>
      <c r="B89" s="371"/>
      <c r="C89" s="458"/>
      <c r="D89" s="385"/>
      <c r="E89" s="163" t="s">
        <v>449</v>
      </c>
      <c r="F89" s="163">
        <v>0</v>
      </c>
      <c r="G89" s="163">
        <v>0</v>
      </c>
      <c r="H89" s="163">
        <v>0</v>
      </c>
      <c r="I89" s="163">
        <v>0</v>
      </c>
      <c r="J89" s="163">
        <v>0</v>
      </c>
      <c r="K89" s="163">
        <v>0</v>
      </c>
      <c r="L89" s="163"/>
      <c r="M89" s="163"/>
      <c r="N89" s="163"/>
      <c r="O89" s="163"/>
      <c r="P89" s="163"/>
      <c r="Q89" s="163"/>
      <c r="R89" s="73">
        <v>394</v>
      </c>
      <c r="S89" s="73">
        <v>393</v>
      </c>
      <c r="T89" s="73"/>
      <c r="U89" s="73"/>
      <c r="V89" s="82">
        <f t="shared" si="23"/>
        <v>0</v>
      </c>
      <c r="W89" s="82">
        <f t="shared" si="24"/>
        <v>0</v>
      </c>
      <c r="X89" s="82">
        <f t="shared" si="25"/>
        <v>0</v>
      </c>
      <c r="Y89" s="177">
        <f t="shared" si="26"/>
        <v>0</v>
      </c>
      <c r="Z89" s="367"/>
      <c r="AA89" s="362"/>
      <c r="AB89" s="362"/>
      <c r="AC89" s="362"/>
      <c r="AD89" s="362"/>
      <c r="AE89" s="362"/>
      <c r="AF89" s="362"/>
      <c r="AG89" s="362"/>
      <c r="AH89" s="362"/>
      <c r="AI89" s="553"/>
      <c r="AJ89" s="553"/>
    </row>
    <row r="90" spans="1:36" ht="15.75" x14ac:dyDescent="0.25">
      <c r="A90" s="333"/>
      <c r="B90" s="371"/>
      <c r="C90" s="458"/>
      <c r="D90" s="53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3"/>
      <c r="S90" s="73"/>
      <c r="T90" s="73"/>
      <c r="U90" s="73"/>
      <c r="V90" s="82">
        <f t="shared" si="23"/>
        <v>0</v>
      </c>
      <c r="W90" s="82">
        <f t="shared" si="24"/>
        <v>0</v>
      </c>
      <c r="X90" s="82">
        <f t="shared" si="25"/>
        <v>0</v>
      </c>
      <c r="Y90" s="177">
        <f t="shared" si="26"/>
        <v>0</v>
      </c>
      <c r="Z90" s="367"/>
      <c r="AA90" s="362"/>
      <c r="AB90" s="362"/>
      <c r="AC90" s="362"/>
      <c r="AD90" s="362"/>
      <c r="AE90" s="362"/>
      <c r="AF90" s="362"/>
      <c r="AG90" s="362"/>
      <c r="AH90" s="362"/>
      <c r="AI90" s="553"/>
      <c r="AJ90" s="553"/>
    </row>
    <row r="91" spans="1:36" ht="15.75" x14ac:dyDescent="0.25">
      <c r="A91" s="333">
        <v>14</v>
      </c>
      <c r="B91" s="371" t="s">
        <v>64</v>
      </c>
      <c r="C91" s="468" t="s">
        <v>501</v>
      </c>
      <c r="D91" s="477">
        <f>800*0.9</f>
        <v>720</v>
      </c>
      <c r="E91" s="163" t="s">
        <v>450</v>
      </c>
      <c r="F91" s="163">
        <v>16.8</v>
      </c>
      <c r="G91" s="163">
        <v>17.2</v>
      </c>
      <c r="H91" s="163">
        <v>57.4</v>
      </c>
      <c r="I91" s="163">
        <v>32.4</v>
      </c>
      <c r="J91" s="163">
        <v>34.4</v>
      </c>
      <c r="K91" s="163">
        <v>66.599999999999994</v>
      </c>
      <c r="L91" s="163"/>
      <c r="M91" s="163"/>
      <c r="N91" s="163"/>
      <c r="O91" s="163"/>
      <c r="P91" s="163"/>
      <c r="Q91" s="163"/>
      <c r="R91" s="73">
        <v>400</v>
      </c>
      <c r="S91" s="73">
        <v>399</v>
      </c>
      <c r="T91" s="73"/>
      <c r="U91" s="73"/>
      <c r="V91" s="82">
        <f t="shared" si="23"/>
        <v>30.466666666666669</v>
      </c>
      <c r="W91" s="82">
        <f t="shared" si="24"/>
        <v>44.466666666666661</v>
      </c>
      <c r="X91" s="82">
        <f t="shared" si="25"/>
        <v>0</v>
      </c>
      <c r="Y91" s="177">
        <f t="shared" si="26"/>
        <v>0</v>
      </c>
      <c r="Z91" s="367">
        <f>SUM(V91:V102)</f>
        <v>219.46666666666667</v>
      </c>
      <c r="AA91" s="362">
        <f>SUM(W91:W102)</f>
        <v>235.56666666666666</v>
      </c>
      <c r="AB91" s="362">
        <f>SUM(X91:X102)</f>
        <v>0</v>
      </c>
      <c r="AC91" s="362">
        <f>SUM(Y91:Y102)</f>
        <v>0</v>
      </c>
      <c r="AD91" s="362">
        <f t="shared" ref="AD91" si="33">Z91*0.38*0.9*SQRT(3)</f>
        <v>130.00357669418176</v>
      </c>
      <c r="AE91" s="362">
        <f t="shared" si="29"/>
        <v>139.54059485081751</v>
      </c>
      <c r="AF91" s="362">
        <f t="shared" si="29"/>
        <v>0</v>
      </c>
      <c r="AG91" s="362">
        <f t="shared" si="29"/>
        <v>0</v>
      </c>
      <c r="AH91" s="362">
        <f>MAX(Z91:AC102)</f>
        <v>235.56666666666666</v>
      </c>
      <c r="AI91" s="553">
        <f t="shared" ref="AI91" si="34">AH91*0.38*0.9*SQRT(3)</f>
        <v>139.54059485081751</v>
      </c>
      <c r="AJ91" s="553">
        <f>D91-AI91</f>
        <v>580.45940514918243</v>
      </c>
    </row>
    <row r="92" spans="1:36" ht="15.75" x14ac:dyDescent="0.25">
      <c r="A92" s="333"/>
      <c r="B92" s="371"/>
      <c r="C92" s="468"/>
      <c r="D92" s="392"/>
      <c r="E92" s="7" t="s">
        <v>451</v>
      </c>
      <c r="F92" s="7">
        <v>4.8</v>
      </c>
      <c r="G92" s="7">
        <v>10.1</v>
      </c>
      <c r="H92" s="7">
        <v>3.9</v>
      </c>
      <c r="I92" s="7">
        <v>4.5999999999999996</v>
      </c>
      <c r="J92" s="7">
        <v>8.8000000000000007</v>
      </c>
      <c r="K92" s="7">
        <v>4</v>
      </c>
      <c r="L92" s="7"/>
      <c r="M92" s="7"/>
      <c r="N92" s="7"/>
      <c r="O92" s="7"/>
      <c r="P92" s="7"/>
      <c r="Q92" s="7"/>
      <c r="R92" s="73">
        <v>400</v>
      </c>
      <c r="S92" s="73">
        <v>399</v>
      </c>
      <c r="T92" s="73"/>
      <c r="U92" s="73"/>
      <c r="V92" s="82">
        <f t="shared" si="23"/>
        <v>6.2666666666666657</v>
      </c>
      <c r="W92" s="82">
        <f t="shared" si="24"/>
        <v>5.8</v>
      </c>
      <c r="X92" s="82">
        <f t="shared" si="25"/>
        <v>0</v>
      </c>
      <c r="Y92" s="177">
        <f t="shared" si="26"/>
        <v>0</v>
      </c>
      <c r="Z92" s="367"/>
      <c r="AA92" s="362"/>
      <c r="AB92" s="362"/>
      <c r="AC92" s="362"/>
      <c r="AD92" s="362"/>
      <c r="AE92" s="362"/>
      <c r="AF92" s="362"/>
      <c r="AG92" s="362"/>
      <c r="AH92" s="362"/>
      <c r="AI92" s="553"/>
      <c r="AJ92" s="553"/>
    </row>
    <row r="93" spans="1:36" ht="31.5" x14ac:dyDescent="0.25">
      <c r="A93" s="333"/>
      <c r="B93" s="371"/>
      <c r="C93" s="468"/>
      <c r="D93" s="392"/>
      <c r="E93" s="163" t="s">
        <v>452</v>
      </c>
      <c r="F93" s="163">
        <v>38.4</v>
      </c>
      <c r="G93" s="163">
        <v>82.7</v>
      </c>
      <c r="H93" s="163">
        <v>97.6</v>
      </c>
      <c r="I93" s="163">
        <v>44.8</v>
      </c>
      <c r="J93" s="163">
        <v>86.7</v>
      </c>
      <c r="K93" s="163">
        <v>88.4</v>
      </c>
      <c r="L93" s="163"/>
      <c r="M93" s="163"/>
      <c r="N93" s="163"/>
      <c r="O93" s="163"/>
      <c r="P93" s="163"/>
      <c r="Q93" s="163"/>
      <c r="R93" s="73">
        <v>400</v>
      </c>
      <c r="S93" s="73">
        <v>399</v>
      </c>
      <c r="T93" s="73"/>
      <c r="U93" s="73"/>
      <c r="V93" s="82">
        <f t="shared" si="23"/>
        <v>72.899999999999991</v>
      </c>
      <c r="W93" s="82">
        <f t="shared" si="24"/>
        <v>73.3</v>
      </c>
      <c r="X93" s="82">
        <f t="shared" si="25"/>
        <v>0</v>
      </c>
      <c r="Y93" s="177">
        <f t="shared" si="26"/>
        <v>0</v>
      </c>
      <c r="Z93" s="367"/>
      <c r="AA93" s="362"/>
      <c r="AB93" s="362"/>
      <c r="AC93" s="362"/>
      <c r="AD93" s="362"/>
      <c r="AE93" s="362"/>
      <c r="AF93" s="362"/>
      <c r="AG93" s="362"/>
      <c r="AH93" s="362"/>
      <c r="AI93" s="553"/>
      <c r="AJ93" s="553"/>
    </row>
    <row r="94" spans="1:36" ht="15.75" x14ac:dyDescent="0.25">
      <c r="A94" s="333"/>
      <c r="B94" s="371"/>
      <c r="C94" s="468"/>
      <c r="D94" s="392"/>
      <c r="E94" s="7" t="s">
        <v>453</v>
      </c>
      <c r="F94" s="7">
        <v>2.6</v>
      </c>
      <c r="G94" s="7">
        <v>3.1</v>
      </c>
      <c r="H94" s="7">
        <v>6.4</v>
      </c>
      <c r="I94" s="7">
        <v>2.2000000000000002</v>
      </c>
      <c r="J94" s="7">
        <v>2.9</v>
      </c>
      <c r="K94" s="7">
        <v>5.0999999999999996</v>
      </c>
      <c r="L94" s="7"/>
      <c r="M94" s="7"/>
      <c r="N94" s="7"/>
      <c r="O94" s="7"/>
      <c r="P94" s="7"/>
      <c r="Q94" s="7"/>
      <c r="R94" s="73">
        <v>400</v>
      </c>
      <c r="S94" s="73">
        <v>399</v>
      </c>
      <c r="T94" s="73"/>
      <c r="U94" s="73"/>
      <c r="V94" s="82">
        <f t="shared" si="23"/>
        <v>4.0333333333333341</v>
      </c>
      <c r="W94" s="82">
        <f t="shared" si="24"/>
        <v>3.4</v>
      </c>
      <c r="X94" s="82">
        <f t="shared" si="25"/>
        <v>0</v>
      </c>
      <c r="Y94" s="177">
        <f t="shared" si="26"/>
        <v>0</v>
      </c>
      <c r="Z94" s="367"/>
      <c r="AA94" s="362"/>
      <c r="AB94" s="362"/>
      <c r="AC94" s="362"/>
      <c r="AD94" s="362"/>
      <c r="AE94" s="362"/>
      <c r="AF94" s="362"/>
      <c r="AG94" s="362"/>
      <c r="AH94" s="362"/>
      <c r="AI94" s="553"/>
      <c r="AJ94" s="553"/>
    </row>
    <row r="95" spans="1:36" ht="15.75" x14ac:dyDescent="0.25">
      <c r="A95" s="333"/>
      <c r="B95" s="371"/>
      <c r="C95" s="468"/>
      <c r="D95" s="392"/>
      <c r="E95" s="163" t="s">
        <v>454</v>
      </c>
      <c r="F95" s="163">
        <v>25.1</v>
      </c>
      <c r="G95" s="163">
        <v>11.3</v>
      </c>
      <c r="H95" s="163">
        <v>18.2</v>
      </c>
      <c r="I95" s="163">
        <v>26.7</v>
      </c>
      <c r="J95" s="163">
        <v>18.7</v>
      </c>
      <c r="K95" s="163">
        <v>34.4</v>
      </c>
      <c r="L95" s="163"/>
      <c r="M95" s="163"/>
      <c r="N95" s="163"/>
      <c r="O95" s="163"/>
      <c r="P95" s="163"/>
      <c r="Q95" s="163"/>
      <c r="R95" s="73">
        <v>400</v>
      </c>
      <c r="S95" s="73">
        <v>399</v>
      </c>
      <c r="T95" s="72"/>
      <c r="U95" s="72"/>
      <c r="V95" s="82">
        <f t="shared" si="23"/>
        <v>18.200000000000003</v>
      </c>
      <c r="W95" s="82">
        <f t="shared" si="24"/>
        <v>26.599999999999998</v>
      </c>
      <c r="X95" s="82">
        <f t="shared" si="25"/>
        <v>0</v>
      </c>
      <c r="Y95" s="177">
        <f t="shared" si="26"/>
        <v>0</v>
      </c>
      <c r="Z95" s="367"/>
      <c r="AA95" s="362"/>
      <c r="AB95" s="362"/>
      <c r="AC95" s="362"/>
      <c r="AD95" s="362"/>
      <c r="AE95" s="362"/>
      <c r="AF95" s="362"/>
      <c r="AG95" s="362"/>
      <c r="AH95" s="362"/>
      <c r="AI95" s="553"/>
      <c r="AJ95" s="553"/>
    </row>
    <row r="96" spans="1:36" ht="15.75" x14ac:dyDescent="0.25">
      <c r="A96" s="333"/>
      <c r="B96" s="371"/>
      <c r="C96" s="468"/>
      <c r="D96" s="392"/>
      <c r="E96" s="7" t="s">
        <v>455</v>
      </c>
      <c r="F96" s="7">
        <v>55.7</v>
      </c>
      <c r="G96" s="7">
        <v>26.4</v>
      </c>
      <c r="H96" s="7">
        <v>43.9</v>
      </c>
      <c r="I96" s="7">
        <v>49.6</v>
      </c>
      <c r="J96" s="7">
        <v>25.8</v>
      </c>
      <c r="K96" s="7">
        <v>38.6</v>
      </c>
      <c r="L96" s="7"/>
      <c r="M96" s="7"/>
      <c r="N96" s="7"/>
      <c r="O96" s="7"/>
      <c r="P96" s="7"/>
      <c r="Q96" s="7"/>
      <c r="R96" s="73">
        <v>400</v>
      </c>
      <c r="S96" s="73">
        <v>399</v>
      </c>
      <c r="T96" s="73"/>
      <c r="U96" s="73"/>
      <c r="V96" s="82">
        <f t="shared" si="23"/>
        <v>42</v>
      </c>
      <c r="W96" s="82">
        <f t="shared" si="24"/>
        <v>38</v>
      </c>
      <c r="X96" s="82">
        <f t="shared" si="25"/>
        <v>0</v>
      </c>
      <c r="Y96" s="177">
        <f t="shared" si="26"/>
        <v>0</v>
      </c>
      <c r="Z96" s="367"/>
      <c r="AA96" s="362"/>
      <c r="AB96" s="362"/>
      <c r="AC96" s="362"/>
      <c r="AD96" s="362"/>
      <c r="AE96" s="362"/>
      <c r="AF96" s="362"/>
      <c r="AG96" s="362"/>
      <c r="AH96" s="362"/>
      <c r="AI96" s="553"/>
      <c r="AJ96" s="553"/>
    </row>
    <row r="97" spans="1:36" ht="15.75" x14ac:dyDescent="0.25">
      <c r="A97" s="333"/>
      <c r="B97" s="371"/>
      <c r="C97" s="468"/>
      <c r="D97" s="392"/>
      <c r="E97" s="163" t="s">
        <v>456</v>
      </c>
      <c r="F97" s="163">
        <v>31.1</v>
      </c>
      <c r="G97" s="163">
        <v>52.6</v>
      </c>
      <c r="H97" s="163">
        <v>36.200000000000003</v>
      </c>
      <c r="I97" s="163">
        <v>38.4</v>
      </c>
      <c r="J97" s="163">
        <v>46.6</v>
      </c>
      <c r="K97" s="163">
        <v>31.7</v>
      </c>
      <c r="L97" s="163"/>
      <c r="M97" s="163"/>
      <c r="N97" s="163"/>
      <c r="O97" s="163"/>
      <c r="P97" s="163"/>
      <c r="Q97" s="163"/>
      <c r="R97" s="73">
        <v>400</v>
      </c>
      <c r="S97" s="73">
        <v>399</v>
      </c>
      <c r="T97" s="72"/>
      <c r="U97" s="72"/>
      <c r="V97" s="82">
        <f t="shared" si="23"/>
        <v>39.966666666666669</v>
      </c>
      <c r="W97" s="82">
        <f t="shared" si="24"/>
        <v>38.9</v>
      </c>
      <c r="X97" s="82">
        <f t="shared" si="25"/>
        <v>0</v>
      </c>
      <c r="Y97" s="177">
        <f t="shared" si="26"/>
        <v>0</v>
      </c>
      <c r="Z97" s="367"/>
      <c r="AA97" s="362"/>
      <c r="AB97" s="362"/>
      <c r="AC97" s="362"/>
      <c r="AD97" s="362"/>
      <c r="AE97" s="362"/>
      <c r="AF97" s="362"/>
      <c r="AG97" s="362"/>
      <c r="AH97" s="362"/>
      <c r="AI97" s="553"/>
      <c r="AJ97" s="553"/>
    </row>
    <row r="98" spans="1:36" ht="15.75" x14ac:dyDescent="0.25">
      <c r="A98" s="333"/>
      <c r="B98" s="371"/>
      <c r="C98" s="468"/>
      <c r="D98" s="392"/>
      <c r="E98" s="7" t="s">
        <v>457</v>
      </c>
      <c r="F98" s="7">
        <v>3.6</v>
      </c>
      <c r="G98" s="7">
        <v>4.2</v>
      </c>
      <c r="H98" s="7">
        <v>4.0999999999999996</v>
      </c>
      <c r="I98" s="7">
        <v>3.6</v>
      </c>
      <c r="J98" s="7">
        <v>3.9</v>
      </c>
      <c r="K98" s="7">
        <v>3.5</v>
      </c>
      <c r="L98" s="7"/>
      <c r="M98" s="7"/>
      <c r="N98" s="7"/>
      <c r="O98" s="7"/>
      <c r="P98" s="7"/>
      <c r="Q98" s="7"/>
      <c r="R98" s="73">
        <v>400</v>
      </c>
      <c r="S98" s="73">
        <v>399</v>
      </c>
      <c r="T98" s="73"/>
      <c r="U98" s="73"/>
      <c r="V98" s="82">
        <f t="shared" si="23"/>
        <v>3.9666666666666668</v>
      </c>
      <c r="W98" s="82">
        <f t="shared" si="24"/>
        <v>3.6666666666666665</v>
      </c>
      <c r="X98" s="82">
        <f t="shared" si="25"/>
        <v>0</v>
      </c>
      <c r="Y98" s="177">
        <f t="shared" si="26"/>
        <v>0</v>
      </c>
      <c r="Z98" s="367"/>
      <c r="AA98" s="362"/>
      <c r="AB98" s="362"/>
      <c r="AC98" s="362"/>
      <c r="AD98" s="362"/>
      <c r="AE98" s="362"/>
      <c r="AF98" s="362"/>
      <c r="AG98" s="362"/>
      <c r="AH98" s="362"/>
      <c r="AI98" s="553"/>
      <c r="AJ98" s="553"/>
    </row>
    <row r="99" spans="1:36" ht="15.75" x14ac:dyDescent="0.25">
      <c r="A99" s="333"/>
      <c r="B99" s="371"/>
      <c r="C99" s="468"/>
      <c r="D99" s="392"/>
      <c r="E99" s="163" t="s">
        <v>458</v>
      </c>
      <c r="F99" s="163">
        <v>1.3</v>
      </c>
      <c r="G99" s="163">
        <v>1.9</v>
      </c>
      <c r="H99" s="163">
        <v>1.8</v>
      </c>
      <c r="I99" s="163">
        <v>1.3</v>
      </c>
      <c r="J99" s="163">
        <v>1.2</v>
      </c>
      <c r="K99" s="163">
        <v>1.8</v>
      </c>
      <c r="L99" s="163"/>
      <c r="M99" s="163"/>
      <c r="N99" s="163"/>
      <c r="O99" s="163"/>
      <c r="P99" s="163"/>
      <c r="Q99" s="163"/>
      <c r="R99" s="73">
        <v>400</v>
      </c>
      <c r="S99" s="73">
        <v>399</v>
      </c>
      <c r="T99" s="72"/>
      <c r="U99" s="72"/>
      <c r="V99" s="82">
        <f t="shared" si="23"/>
        <v>1.6666666666666667</v>
      </c>
      <c r="W99" s="82">
        <f t="shared" si="24"/>
        <v>1.4333333333333333</v>
      </c>
      <c r="X99" s="82">
        <f t="shared" si="25"/>
        <v>0</v>
      </c>
      <c r="Y99" s="177">
        <f t="shared" si="26"/>
        <v>0</v>
      </c>
      <c r="Z99" s="367"/>
      <c r="AA99" s="362"/>
      <c r="AB99" s="362"/>
      <c r="AC99" s="362"/>
      <c r="AD99" s="362"/>
      <c r="AE99" s="362"/>
      <c r="AF99" s="362"/>
      <c r="AG99" s="362"/>
      <c r="AH99" s="362"/>
      <c r="AI99" s="553"/>
      <c r="AJ99" s="553"/>
    </row>
    <row r="100" spans="1:36" ht="15.75" x14ac:dyDescent="0.25">
      <c r="A100" s="333"/>
      <c r="B100" s="371"/>
      <c r="C100" s="468"/>
      <c r="D100" s="392"/>
      <c r="E100" s="7" t="s">
        <v>419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/>
      <c r="M100" s="7"/>
      <c r="N100" s="7"/>
      <c r="O100" s="7"/>
      <c r="P100" s="7"/>
      <c r="Q100" s="7"/>
      <c r="R100" s="73">
        <v>400</v>
      </c>
      <c r="S100" s="73">
        <v>399</v>
      </c>
      <c r="T100" s="73"/>
      <c r="U100" s="73"/>
      <c r="V100" s="82">
        <f t="shared" si="23"/>
        <v>0</v>
      </c>
      <c r="W100" s="82">
        <f t="shared" si="24"/>
        <v>0</v>
      </c>
      <c r="X100" s="82">
        <f t="shared" si="25"/>
        <v>0</v>
      </c>
      <c r="Y100" s="177">
        <f t="shared" si="26"/>
        <v>0</v>
      </c>
      <c r="Z100" s="367"/>
      <c r="AA100" s="362"/>
      <c r="AB100" s="362"/>
      <c r="AC100" s="362"/>
      <c r="AD100" s="362"/>
      <c r="AE100" s="362"/>
      <c r="AF100" s="362"/>
      <c r="AG100" s="362"/>
      <c r="AH100" s="362"/>
      <c r="AI100" s="553"/>
      <c r="AJ100" s="553"/>
    </row>
    <row r="101" spans="1:36" ht="15.75" x14ac:dyDescent="0.25">
      <c r="A101" s="333"/>
      <c r="B101" s="371"/>
      <c r="C101" s="468"/>
      <c r="D101" s="392"/>
      <c r="E101" s="163" t="s">
        <v>402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72"/>
      <c r="S101" s="72"/>
      <c r="T101" s="72"/>
      <c r="U101" s="72"/>
      <c r="V101" s="82">
        <f t="shared" si="23"/>
        <v>0</v>
      </c>
      <c r="W101" s="82">
        <f t="shared" si="24"/>
        <v>0</v>
      </c>
      <c r="X101" s="82">
        <f t="shared" si="25"/>
        <v>0</v>
      </c>
      <c r="Y101" s="177">
        <f t="shared" si="26"/>
        <v>0</v>
      </c>
      <c r="Z101" s="367"/>
      <c r="AA101" s="362"/>
      <c r="AB101" s="362"/>
      <c r="AC101" s="362"/>
      <c r="AD101" s="362"/>
      <c r="AE101" s="362"/>
      <c r="AF101" s="362"/>
      <c r="AG101" s="362"/>
      <c r="AH101" s="362"/>
      <c r="AI101" s="553"/>
      <c r="AJ101" s="553"/>
    </row>
    <row r="102" spans="1:36" ht="15.75" x14ac:dyDescent="0.25">
      <c r="A102" s="333"/>
      <c r="B102" s="371"/>
      <c r="C102" s="468"/>
      <c r="D102" s="529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3"/>
      <c r="S102" s="73"/>
      <c r="T102" s="73"/>
      <c r="U102" s="73"/>
      <c r="V102" s="82">
        <f t="shared" si="23"/>
        <v>0</v>
      </c>
      <c r="W102" s="82">
        <f t="shared" si="24"/>
        <v>0</v>
      </c>
      <c r="X102" s="82">
        <f t="shared" si="25"/>
        <v>0</v>
      </c>
      <c r="Y102" s="177">
        <f t="shared" si="26"/>
        <v>0</v>
      </c>
      <c r="Z102" s="367"/>
      <c r="AA102" s="362"/>
      <c r="AB102" s="362"/>
      <c r="AC102" s="362"/>
      <c r="AD102" s="362"/>
      <c r="AE102" s="362"/>
      <c r="AF102" s="362"/>
      <c r="AG102" s="362"/>
      <c r="AH102" s="362"/>
      <c r="AI102" s="553"/>
      <c r="AJ102" s="553"/>
    </row>
    <row r="103" spans="1:36" ht="31.5" x14ac:dyDescent="0.25">
      <c r="A103" s="333">
        <v>15</v>
      </c>
      <c r="B103" s="371" t="s">
        <v>459</v>
      </c>
      <c r="C103" s="371" t="s">
        <v>128</v>
      </c>
      <c r="D103" s="380">
        <f>100*0.9</f>
        <v>90</v>
      </c>
      <c r="E103" s="163" t="s">
        <v>460</v>
      </c>
      <c r="F103" s="163"/>
      <c r="G103" s="163"/>
      <c r="H103" s="163"/>
      <c r="I103" s="163"/>
      <c r="J103" s="163"/>
      <c r="K103" s="163"/>
      <c r="L103" s="532" t="s">
        <v>461</v>
      </c>
      <c r="M103" s="532"/>
      <c r="N103" s="532"/>
      <c r="O103" s="532"/>
      <c r="P103" s="532"/>
      <c r="Q103" s="532"/>
      <c r="R103" s="72"/>
      <c r="S103" s="72"/>
      <c r="T103" s="72"/>
      <c r="U103" s="72"/>
      <c r="V103" s="82">
        <f t="shared" si="23"/>
        <v>0</v>
      </c>
      <c r="W103" s="82">
        <f t="shared" si="24"/>
        <v>0</v>
      </c>
      <c r="X103" s="82" t="str">
        <f t="shared" si="25"/>
        <v>демонтирована</v>
      </c>
      <c r="Y103" s="177">
        <f t="shared" si="26"/>
        <v>0</v>
      </c>
      <c r="Z103" s="367">
        <f>SUM(V103:V104)</f>
        <v>0</v>
      </c>
      <c r="AA103" s="362">
        <f>SUM(W103:W104)</f>
        <v>0</v>
      </c>
      <c r="AB103" s="362">
        <f>SUM(X103:X104)</f>
        <v>0</v>
      </c>
      <c r="AC103" s="362">
        <f>SUM(Y103:Y104)</f>
        <v>0</v>
      </c>
      <c r="AD103" s="362">
        <f t="shared" ref="AD103:AG103" si="35">Z103*0.38*0.9*SQRT(3)</f>
        <v>0</v>
      </c>
      <c r="AE103" s="362">
        <f t="shared" si="35"/>
        <v>0</v>
      </c>
      <c r="AF103" s="362">
        <f t="shared" si="35"/>
        <v>0</v>
      </c>
      <c r="AG103" s="362">
        <f t="shared" si="35"/>
        <v>0</v>
      </c>
      <c r="AH103" s="362">
        <f>MAX(Z103:AC104)</f>
        <v>0</v>
      </c>
      <c r="AI103" s="553">
        <f t="shared" ref="AI103" si="36">AH103*0.38*0.9*SQRT(3)</f>
        <v>0</v>
      </c>
      <c r="AJ103" s="553">
        <f>D103-AI103</f>
        <v>90</v>
      </c>
    </row>
    <row r="104" spans="1:36" ht="15.75" x14ac:dyDescent="0.25">
      <c r="A104" s="333"/>
      <c r="B104" s="371"/>
      <c r="C104" s="371"/>
      <c r="D104" s="370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3"/>
      <c r="S104" s="73"/>
      <c r="T104" s="73"/>
      <c r="U104" s="73"/>
      <c r="V104" s="82">
        <f t="shared" si="23"/>
        <v>0</v>
      </c>
      <c r="W104" s="82">
        <f t="shared" si="24"/>
        <v>0</v>
      </c>
      <c r="X104" s="82">
        <f t="shared" si="25"/>
        <v>0</v>
      </c>
      <c r="Y104" s="177">
        <f t="shared" si="26"/>
        <v>0</v>
      </c>
      <c r="Z104" s="367"/>
      <c r="AA104" s="362"/>
      <c r="AB104" s="362"/>
      <c r="AC104" s="362"/>
      <c r="AD104" s="362"/>
      <c r="AE104" s="362"/>
      <c r="AF104" s="362"/>
      <c r="AG104" s="362"/>
      <c r="AH104" s="362"/>
      <c r="AI104" s="553"/>
      <c r="AJ104" s="553"/>
    </row>
    <row r="105" spans="1:36" ht="31.5" x14ac:dyDescent="0.25">
      <c r="A105" s="333">
        <v>16</v>
      </c>
      <c r="B105" s="371" t="s">
        <v>462</v>
      </c>
      <c r="C105" s="371" t="s">
        <v>21</v>
      </c>
      <c r="D105" s="380">
        <f>250*0.9</f>
        <v>225</v>
      </c>
      <c r="E105" s="163" t="s">
        <v>463</v>
      </c>
      <c r="F105" s="163"/>
      <c r="G105" s="163"/>
      <c r="H105" s="163"/>
      <c r="I105" s="163"/>
      <c r="J105" s="163"/>
      <c r="K105" s="163"/>
      <c r="L105" s="532" t="s">
        <v>461</v>
      </c>
      <c r="M105" s="532"/>
      <c r="N105" s="532"/>
      <c r="O105" s="532"/>
      <c r="P105" s="532"/>
      <c r="Q105" s="532"/>
      <c r="R105" s="72"/>
      <c r="S105" s="72"/>
      <c r="T105" s="72"/>
      <c r="U105" s="72"/>
      <c r="V105" s="82">
        <f t="shared" si="23"/>
        <v>0</v>
      </c>
      <c r="W105" s="82">
        <f t="shared" si="24"/>
        <v>0</v>
      </c>
      <c r="X105" s="82" t="str">
        <f t="shared" si="25"/>
        <v>демонтирована</v>
      </c>
      <c r="Y105" s="177">
        <f t="shared" si="26"/>
        <v>0</v>
      </c>
      <c r="Z105" s="367">
        <f>SUM(V105:V106)</f>
        <v>0</v>
      </c>
      <c r="AA105" s="362">
        <f>SUM(W105:W106)</f>
        <v>0</v>
      </c>
      <c r="AB105" s="362">
        <f>SUM(X105:X106)</f>
        <v>0</v>
      </c>
      <c r="AC105" s="362">
        <f>SUM(Y105:Y106)</f>
        <v>0</v>
      </c>
      <c r="AD105" s="362">
        <f t="shared" ref="AD105:AG105" si="37">Z105*0.38*0.9*SQRT(3)</f>
        <v>0</v>
      </c>
      <c r="AE105" s="362">
        <f t="shared" si="37"/>
        <v>0</v>
      </c>
      <c r="AF105" s="362">
        <f t="shared" si="37"/>
        <v>0</v>
      </c>
      <c r="AG105" s="362">
        <f t="shared" si="37"/>
        <v>0</v>
      </c>
      <c r="AH105" s="362">
        <f>MAX(Z105:AC106)</f>
        <v>0</v>
      </c>
      <c r="AI105" s="553">
        <f t="shared" ref="AI105" si="38">AH105*0.38*0.9*SQRT(3)</f>
        <v>0</v>
      </c>
      <c r="AJ105" s="553">
        <f>D105-AI105</f>
        <v>225</v>
      </c>
    </row>
    <row r="106" spans="1:36" ht="15.75" x14ac:dyDescent="0.25">
      <c r="A106" s="333"/>
      <c r="B106" s="371"/>
      <c r="C106" s="371"/>
      <c r="D106" s="370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3"/>
      <c r="S106" s="73"/>
      <c r="T106" s="73"/>
      <c r="U106" s="73"/>
      <c r="V106" s="82">
        <f t="shared" si="23"/>
        <v>0</v>
      </c>
      <c r="W106" s="82">
        <f t="shared" si="24"/>
        <v>0</v>
      </c>
      <c r="X106" s="82">
        <f t="shared" si="25"/>
        <v>0</v>
      </c>
      <c r="Y106" s="177">
        <f t="shared" si="26"/>
        <v>0</v>
      </c>
      <c r="Z106" s="367"/>
      <c r="AA106" s="362"/>
      <c r="AB106" s="362"/>
      <c r="AC106" s="362"/>
      <c r="AD106" s="362"/>
      <c r="AE106" s="362"/>
      <c r="AF106" s="362"/>
      <c r="AG106" s="362"/>
      <c r="AH106" s="362"/>
      <c r="AI106" s="553"/>
      <c r="AJ106" s="553"/>
    </row>
    <row r="107" spans="1:36" ht="15.75" x14ac:dyDescent="0.25">
      <c r="A107" s="333">
        <v>17</v>
      </c>
      <c r="B107" s="371" t="s">
        <v>72</v>
      </c>
      <c r="C107" s="371" t="s">
        <v>18</v>
      </c>
      <c r="D107" s="380">
        <f>160*0.9</f>
        <v>144</v>
      </c>
      <c r="E107" s="163" t="s">
        <v>926</v>
      </c>
      <c r="F107" s="163">
        <v>41.5</v>
      </c>
      <c r="G107" s="163">
        <v>21.3</v>
      </c>
      <c r="H107" s="163">
        <v>14.7</v>
      </c>
      <c r="I107" s="163">
        <v>31.6</v>
      </c>
      <c r="J107" s="163">
        <v>22.3</v>
      </c>
      <c r="K107" s="163">
        <v>28.7</v>
      </c>
      <c r="L107" s="163"/>
      <c r="M107" s="163"/>
      <c r="N107" s="163"/>
      <c r="O107" s="163"/>
      <c r="P107" s="163"/>
      <c r="Q107" s="163"/>
      <c r="R107" s="72">
        <v>398</v>
      </c>
      <c r="S107" s="72">
        <v>399</v>
      </c>
      <c r="T107" s="72"/>
      <c r="U107" s="72"/>
      <c r="V107" s="82">
        <f t="shared" si="23"/>
        <v>25.833333333333332</v>
      </c>
      <c r="W107" s="82">
        <f t="shared" si="24"/>
        <v>27.533333333333335</v>
      </c>
      <c r="X107" s="82">
        <f t="shared" si="25"/>
        <v>0</v>
      </c>
      <c r="Y107" s="177">
        <f t="shared" si="26"/>
        <v>0</v>
      </c>
      <c r="Z107" s="367">
        <f>SUM(V107:V109)</f>
        <v>33.733333333333334</v>
      </c>
      <c r="AA107" s="362">
        <f>SUM(W107:W109)</f>
        <v>64.13333333333334</v>
      </c>
      <c r="AB107" s="362">
        <f>SUM(X107:X109)</f>
        <v>0</v>
      </c>
      <c r="AC107" s="362">
        <f>SUM(Y107:Y109)</f>
        <v>0</v>
      </c>
      <c r="AD107" s="362">
        <f t="shared" ref="AD107:AG107" si="39">Z107*0.38*0.9*SQRT(3)</f>
        <v>19.982323756760625</v>
      </c>
      <c r="AE107" s="362">
        <f t="shared" si="39"/>
        <v>37.990109592892729</v>
      </c>
      <c r="AF107" s="362">
        <f t="shared" si="39"/>
        <v>0</v>
      </c>
      <c r="AG107" s="362">
        <f t="shared" si="39"/>
        <v>0</v>
      </c>
      <c r="AH107" s="362">
        <f>MAX(Z107:AC109)</f>
        <v>64.13333333333334</v>
      </c>
      <c r="AI107" s="553">
        <f t="shared" ref="AI107" si="40">AH107*0.38*0.9*SQRT(3)</f>
        <v>37.990109592892729</v>
      </c>
      <c r="AJ107" s="553">
        <f>D107-AI107</f>
        <v>106.00989040710726</v>
      </c>
    </row>
    <row r="108" spans="1:36" ht="15.75" x14ac:dyDescent="0.25">
      <c r="A108" s="333"/>
      <c r="B108" s="371"/>
      <c r="C108" s="371"/>
      <c r="D108" s="369"/>
      <c r="E108" s="7" t="s">
        <v>927</v>
      </c>
      <c r="F108" s="7">
        <v>3.5</v>
      </c>
      <c r="G108" s="7">
        <v>10.1</v>
      </c>
      <c r="H108" s="7">
        <v>10.1</v>
      </c>
      <c r="I108" s="7">
        <v>36.799999999999997</v>
      </c>
      <c r="J108" s="7">
        <v>29.6</v>
      </c>
      <c r="K108" s="7">
        <v>43.4</v>
      </c>
      <c r="L108" s="7"/>
      <c r="M108" s="7"/>
      <c r="N108" s="7"/>
      <c r="O108" s="7"/>
      <c r="P108" s="7"/>
      <c r="Q108" s="7"/>
      <c r="R108" s="72">
        <v>398</v>
      </c>
      <c r="S108" s="73">
        <v>399</v>
      </c>
      <c r="T108" s="73"/>
      <c r="U108" s="73"/>
      <c r="V108" s="82">
        <f t="shared" si="23"/>
        <v>7.8999999999999995</v>
      </c>
      <c r="W108" s="82">
        <f t="shared" si="24"/>
        <v>36.6</v>
      </c>
      <c r="X108" s="82">
        <f t="shared" si="25"/>
        <v>0</v>
      </c>
      <c r="Y108" s="177">
        <f t="shared" si="26"/>
        <v>0</v>
      </c>
      <c r="Z108" s="367"/>
      <c r="AA108" s="362"/>
      <c r="AB108" s="362"/>
      <c r="AC108" s="362"/>
      <c r="AD108" s="362"/>
      <c r="AE108" s="362"/>
      <c r="AF108" s="362"/>
      <c r="AG108" s="362"/>
      <c r="AH108" s="362"/>
      <c r="AI108" s="553"/>
      <c r="AJ108" s="553"/>
    </row>
    <row r="109" spans="1:36" ht="15.75" x14ac:dyDescent="0.25">
      <c r="A109" s="333"/>
      <c r="B109" s="371"/>
      <c r="C109" s="371"/>
      <c r="D109" s="370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72"/>
      <c r="S109" s="72"/>
      <c r="T109" s="72"/>
      <c r="U109" s="72"/>
      <c r="V109" s="82">
        <f t="shared" si="23"/>
        <v>0</v>
      </c>
      <c r="W109" s="82">
        <f t="shared" si="24"/>
        <v>0</v>
      </c>
      <c r="X109" s="82">
        <f t="shared" si="25"/>
        <v>0</v>
      </c>
      <c r="Y109" s="177">
        <f t="shared" si="26"/>
        <v>0</v>
      </c>
      <c r="Z109" s="367"/>
      <c r="AA109" s="362"/>
      <c r="AB109" s="362"/>
      <c r="AC109" s="362"/>
      <c r="AD109" s="362"/>
      <c r="AE109" s="362"/>
      <c r="AF109" s="362"/>
      <c r="AG109" s="362"/>
      <c r="AH109" s="362"/>
      <c r="AI109" s="553"/>
      <c r="AJ109" s="553"/>
    </row>
    <row r="110" spans="1:36" ht="15.75" x14ac:dyDescent="0.25">
      <c r="A110" s="333">
        <v>18</v>
      </c>
      <c r="B110" s="371" t="s">
        <v>464</v>
      </c>
      <c r="C110" s="371" t="s">
        <v>128</v>
      </c>
      <c r="D110" s="380">
        <f>100*0.9</f>
        <v>90</v>
      </c>
      <c r="E110" s="163" t="s">
        <v>279</v>
      </c>
      <c r="F110" s="163">
        <v>22</v>
      </c>
      <c r="G110" s="163">
        <v>23</v>
      </c>
      <c r="H110" s="163">
        <v>30</v>
      </c>
      <c r="I110" s="163">
        <v>22</v>
      </c>
      <c r="J110" s="163">
        <v>22.5</v>
      </c>
      <c r="K110" s="163">
        <v>28</v>
      </c>
      <c r="L110" s="163"/>
      <c r="M110" s="163"/>
      <c r="N110" s="163"/>
      <c r="O110" s="163"/>
      <c r="P110" s="163"/>
      <c r="Q110" s="163"/>
      <c r="R110" s="72">
        <v>410</v>
      </c>
      <c r="S110" s="72">
        <v>410</v>
      </c>
      <c r="T110" s="72"/>
      <c r="U110" s="72"/>
      <c r="V110" s="82">
        <f t="shared" si="23"/>
        <v>25</v>
      </c>
      <c r="W110" s="82">
        <f t="shared" si="24"/>
        <v>24.166666666666668</v>
      </c>
      <c r="X110" s="82">
        <f t="shared" si="25"/>
        <v>0</v>
      </c>
      <c r="Y110" s="177">
        <f t="shared" si="26"/>
        <v>0</v>
      </c>
      <c r="Z110" s="367">
        <f>SUM(V110:V111)</f>
        <v>25</v>
      </c>
      <c r="AA110" s="362">
        <f>SUM(W110:W111)</f>
        <v>24.166666666666668</v>
      </c>
      <c r="AB110" s="362">
        <f>SUM(X110:X111)</f>
        <v>0</v>
      </c>
      <c r="AC110" s="362">
        <f>SUM(Y110:Y111)</f>
        <v>0</v>
      </c>
      <c r="AD110" s="362">
        <f t="shared" ref="AD110:AG110" si="41">Z110*0.38*0.9*SQRT(3)</f>
        <v>14.809034404713902</v>
      </c>
      <c r="AE110" s="362">
        <f t="shared" si="41"/>
        <v>14.315399924556772</v>
      </c>
      <c r="AF110" s="362">
        <f t="shared" si="41"/>
        <v>0</v>
      </c>
      <c r="AG110" s="362">
        <f t="shared" si="41"/>
        <v>0</v>
      </c>
      <c r="AH110" s="362">
        <f>MAX(Z110:AC111)</f>
        <v>25</v>
      </c>
      <c r="AI110" s="553">
        <f t="shared" ref="AI110" si="42">AH110*0.38*0.9*SQRT(3)</f>
        <v>14.809034404713902</v>
      </c>
      <c r="AJ110" s="553">
        <f>D110-AI110</f>
        <v>75.190965595286102</v>
      </c>
    </row>
    <row r="111" spans="1:36" ht="15.75" x14ac:dyDescent="0.25">
      <c r="A111" s="333"/>
      <c r="B111" s="371"/>
      <c r="C111" s="371"/>
      <c r="D111" s="370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3"/>
      <c r="S111" s="73"/>
      <c r="T111" s="73"/>
      <c r="U111" s="73"/>
      <c r="V111" s="82">
        <f t="shared" si="23"/>
        <v>0</v>
      </c>
      <c r="W111" s="82">
        <f t="shared" si="24"/>
        <v>0</v>
      </c>
      <c r="X111" s="82">
        <f t="shared" si="25"/>
        <v>0</v>
      </c>
      <c r="Y111" s="177">
        <f t="shared" si="26"/>
        <v>0</v>
      </c>
      <c r="Z111" s="367"/>
      <c r="AA111" s="362"/>
      <c r="AB111" s="362"/>
      <c r="AC111" s="362"/>
      <c r="AD111" s="362"/>
      <c r="AE111" s="362"/>
      <c r="AF111" s="362"/>
      <c r="AG111" s="362"/>
      <c r="AH111" s="362"/>
      <c r="AI111" s="553"/>
      <c r="AJ111" s="553"/>
    </row>
    <row r="112" spans="1:36" ht="15.75" x14ac:dyDescent="0.25">
      <c r="A112" s="333">
        <v>19</v>
      </c>
      <c r="B112" s="371" t="s">
        <v>466</v>
      </c>
      <c r="C112" s="458" t="s">
        <v>21</v>
      </c>
      <c r="D112" s="530">
        <f>250*0.9</f>
        <v>225</v>
      </c>
      <c r="E112" s="163" t="s">
        <v>465</v>
      </c>
      <c r="F112" s="163">
        <v>1.5</v>
      </c>
      <c r="G112" s="163">
        <v>2</v>
      </c>
      <c r="H112" s="163">
        <v>13</v>
      </c>
      <c r="I112" s="163">
        <v>4.2</v>
      </c>
      <c r="J112" s="163">
        <v>2</v>
      </c>
      <c r="K112" s="163">
        <v>14</v>
      </c>
      <c r="L112" s="163"/>
      <c r="M112" s="163"/>
      <c r="N112" s="163"/>
      <c r="O112" s="163"/>
      <c r="P112" s="163"/>
      <c r="Q112" s="163"/>
      <c r="R112" s="73">
        <v>413</v>
      </c>
      <c r="S112" s="73">
        <v>412</v>
      </c>
      <c r="T112" s="73"/>
      <c r="U112" s="73"/>
      <c r="V112" s="82">
        <f t="shared" si="23"/>
        <v>5.5</v>
      </c>
      <c r="W112" s="82">
        <f t="shared" si="24"/>
        <v>6.7333333333333334</v>
      </c>
      <c r="X112" s="82">
        <f t="shared" si="25"/>
        <v>0</v>
      </c>
      <c r="Y112" s="177">
        <f t="shared" si="26"/>
        <v>0</v>
      </c>
      <c r="Z112" s="367">
        <f>SUM(V112:V116)</f>
        <v>90.5</v>
      </c>
      <c r="AA112" s="362">
        <f>SUM(W112:W116)</f>
        <v>85.4</v>
      </c>
      <c r="AB112" s="362">
        <f>SUM(X112:X116)</f>
        <v>0</v>
      </c>
      <c r="AC112" s="362">
        <f>SUM(Y112:Y116)</f>
        <v>0</v>
      </c>
      <c r="AD112" s="362">
        <f t="shared" ref="AD112:AG112" si="43">Z112*0.38*0.9*SQRT(3)</f>
        <v>53.60870454506432</v>
      </c>
      <c r="AE112" s="362">
        <f t="shared" si="43"/>
        <v>50.587661526502693</v>
      </c>
      <c r="AF112" s="362">
        <f t="shared" si="43"/>
        <v>0</v>
      </c>
      <c r="AG112" s="362">
        <f t="shared" si="43"/>
        <v>0</v>
      </c>
      <c r="AH112" s="362">
        <f>MAX(Z112:AC116)</f>
        <v>90.5</v>
      </c>
      <c r="AI112" s="553">
        <f t="shared" ref="AI112" si="44">AH112*0.38*0.9*SQRT(3)</f>
        <v>53.60870454506432</v>
      </c>
      <c r="AJ112" s="553">
        <f>D112-AI112</f>
        <v>171.39129545493569</v>
      </c>
    </row>
    <row r="113" spans="1:36" ht="31.5" x14ac:dyDescent="0.25">
      <c r="A113" s="333"/>
      <c r="B113" s="371"/>
      <c r="C113" s="458"/>
      <c r="D113" s="385"/>
      <c r="E113" s="7" t="s">
        <v>467</v>
      </c>
      <c r="F113" s="7">
        <v>20</v>
      </c>
      <c r="G113" s="7">
        <v>33</v>
      </c>
      <c r="H113" s="7">
        <v>14</v>
      </c>
      <c r="I113" s="7">
        <v>16</v>
      </c>
      <c r="J113" s="7">
        <v>24</v>
      </c>
      <c r="K113" s="7">
        <v>14</v>
      </c>
      <c r="L113" s="7"/>
      <c r="M113" s="7"/>
      <c r="N113" s="7"/>
      <c r="O113" s="7"/>
      <c r="P113" s="7"/>
      <c r="Q113" s="7"/>
      <c r="R113" s="73">
        <v>413</v>
      </c>
      <c r="S113" s="73">
        <v>412</v>
      </c>
      <c r="T113" s="73"/>
      <c r="U113" s="73"/>
      <c r="V113" s="82">
        <f t="shared" si="23"/>
        <v>22.333333333333332</v>
      </c>
      <c r="W113" s="82">
        <f t="shared" si="24"/>
        <v>18</v>
      </c>
      <c r="X113" s="82">
        <f t="shared" si="25"/>
        <v>0</v>
      </c>
      <c r="Y113" s="177">
        <f t="shared" si="26"/>
        <v>0</v>
      </c>
      <c r="Z113" s="367"/>
      <c r="AA113" s="362"/>
      <c r="AB113" s="362"/>
      <c r="AC113" s="362"/>
      <c r="AD113" s="362"/>
      <c r="AE113" s="362"/>
      <c r="AF113" s="362"/>
      <c r="AG113" s="362"/>
      <c r="AH113" s="362"/>
      <c r="AI113" s="553"/>
      <c r="AJ113" s="553"/>
    </row>
    <row r="114" spans="1:36" ht="15.75" x14ac:dyDescent="0.25">
      <c r="A114" s="333"/>
      <c r="B114" s="371"/>
      <c r="C114" s="458"/>
      <c r="D114" s="385"/>
      <c r="E114" s="163" t="s">
        <v>468</v>
      </c>
      <c r="F114" s="163">
        <v>54</v>
      </c>
      <c r="G114" s="163">
        <v>58</v>
      </c>
      <c r="H114" s="163">
        <v>30</v>
      </c>
      <c r="I114" s="163">
        <v>60</v>
      </c>
      <c r="J114" s="163">
        <v>54</v>
      </c>
      <c r="K114" s="163">
        <v>29</v>
      </c>
      <c r="L114" s="163"/>
      <c r="M114" s="163"/>
      <c r="N114" s="163"/>
      <c r="O114" s="163"/>
      <c r="P114" s="163"/>
      <c r="Q114" s="163"/>
      <c r="R114" s="73">
        <v>413</v>
      </c>
      <c r="S114" s="73">
        <v>412</v>
      </c>
      <c r="T114" s="73"/>
      <c r="U114" s="73"/>
      <c r="V114" s="82">
        <f t="shared" si="23"/>
        <v>47.333333333333336</v>
      </c>
      <c r="W114" s="82">
        <f t="shared" si="24"/>
        <v>47.666666666666664</v>
      </c>
      <c r="X114" s="82">
        <f t="shared" si="25"/>
        <v>0</v>
      </c>
      <c r="Y114" s="177">
        <f t="shared" si="26"/>
        <v>0</v>
      </c>
      <c r="Z114" s="367"/>
      <c r="AA114" s="362"/>
      <c r="AB114" s="362"/>
      <c r="AC114" s="362"/>
      <c r="AD114" s="362"/>
      <c r="AE114" s="362"/>
      <c r="AF114" s="362"/>
      <c r="AG114" s="362"/>
      <c r="AH114" s="362"/>
      <c r="AI114" s="553"/>
      <c r="AJ114" s="553"/>
    </row>
    <row r="115" spans="1:36" ht="31.5" x14ac:dyDescent="0.25">
      <c r="A115" s="333"/>
      <c r="B115" s="371"/>
      <c r="C115" s="458"/>
      <c r="D115" s="385"/>
      <c r="E115" s="7" t="s">
        <v>469</v>
      </c>
      <c r="F115" s="7">
        <v>24</v>
      </c>
      <c r="G115" s="7">
        <v>12</v>
      </c>
      <c r="H115" s="7">
        <v>10</v>
      </c>
      <c r="I115" s="7">
        <v>12</v>
      </c>
      <c r="J115" s="7">
        <v>16</v>
      </c>
      <c r="K115" s="7">
        <v>11</v>
      </c>
      <c r="L115" s="7"/>
      <c r="M115" s="7"/>
      <c r="N115" s="7"/>
      <c r="O115" s="7"/>
      <c r="P115" s="7"/>
      <c r="Q115" s="7"/>
      <c r="R115" s="73">
        <v>413</v>
      </c>
      <c r="S115" s="73">
        <v>412</v>
      </c>
      <c r="T115" s="73"/>
      <c r="U115" s="73"/>
      <c r="V115" s="82">
        <f t="shared" si="23"/>
        <v>15.333333333333334</v>
      </c>
      <c r="W115" s="82">
        <f t="shared" si="24"/>
        <v>13</v>
      </c>
      <c r="X115" s="82">
        <f t="shared" si="25"/>
        <v>0</v>
      </c>
      <c r="Y115" s="177">
        <f t="shared" si="26"/>
        <v>0</v>
      </c>
      <c r="Z115" s="367"/>
      <c r="AA115" s="362"/>
      <c r="AB115" s="362"/>
      <c r="AC115" s="362"/>
      <c r="AD115" s="362"/>
      <c r="AE115" s="362"/>
      <c r="AF115" s="362"/>
      <c r="AG115" s="362"/>
      <c r="AH115" s="362"/>
      <c r="AI115" s="553"/>
      <c r="AJ115" s="553"/>
    </row>
    <row r="116" spans="1:36" ht="15.75" x14ac:dyDescent="0.25">
      <c r="A116" s="333"/>
      <c r="B116" s="371"/>
      <c r="C116" s="458"/>
      <c r="D116" s="531"/>
      <c r="E116" s="163" t="s">
        <v>470</v>
      </c>
      <c r="F116" s="163">
        <v>0</v>
      </c>
      <c r="G116" s="163">
        <v>0</v>
      </c>
      <c r="H116" s="163">
        <v>0</v>
      </c>
      <c r="I116" s="163">
        <v>0</v>
      </c>
      <c r="J116" s="163">
        <v>0</v>
      </c>
      <c r="K116" s="163">
        <v>0</v>
      </c>
      <c r="L116" s="163"/>
      <c r="M116" s="163"/>
      <c r="N116" s="163"/>
      <c r="O116" s="163"/>
      <c r="P116" s="163"/>
      <c r="Q116" s="163"/>
      <c r="R116" s="73">
        <v>413</v>
      </c>
      <c r="S116" s="72">
        <v>412</v>
      </c>
      <c r="T116" s="72"/>
      <c r="U116" s="72"/>
      <c r="V116" s="82">
        <f t="shared" si="23"/>
        <v>0</v>
      </c>
      <c r="W116" s="82">
        <f t="shared" si="24"/>
        <v>0</v>
      </c>
      <c r="X116" s="82">
        <f t="shared" si="25"/>
        <v>0</v>
      </c>
      <c r="Y116" s="177">
        <f t="shared" si="26"/>
        <v>0</v>
      </c>
      <c r="Z116" s="367"/>
      <c r="AA116" s="362"/>
      <c r="AB116" s="362"/>
      <c r="AC116" s="362"/>
      <c r="AD116" s="362"/>
      <c r="AE116" s="362"/>
      <c r="AF116" s="362"/>
      <c r="AG116" s="362"/>
      <c r="AH116" s="362"/>
      <c r="AI116" s="553"/>
      <c r="AJ116" s="553"/>
    </row>
    <row r="117" spans="1:36" ht="15.75" x14ac:dyDescent="0.25">
      <c r="A117" s="333">
        <v>20</v>
      </c>
      <c r="B117" s="371" t="s">
        <v>472</v>
      </c>
      <c r="C117" s="371" t="s">
        <v>128</v>
      </c>
      <c r="D117" s="380">
        <f>100*0.9</f>
        <v>90</v>
      </c>
      <c r="E117" s="163" t="s">
        <v>471</v>
      </c>
      <c r="F117" s="163">
        <v>2.1</v>
      </c>
      <c r="G117" s="163">
        <v>0.4</v>
      </c>
      <c r="H117" s="163">
        <v>0</v>
      </c>
      <c r="I117" s="163">
        <v>2.4</v>
      </c>
      <c r="J117" s="163">
        <v>1.2</v>
      </c>
      <c r="K117" s="163">
        <v>0</v>
      </c>
      <c r="L117" s="163"/>
      <c r="M117" s="163"/>
      <c r="N117" s="163"/>
      <c r="O117" s="163"/>
      <c r="P117" s="163"/>
      <c r="Q117" s="163"/>
      <c r="R117" s="72">
        <v>420</v>
      </c>
      <c r="S117" s="72">
        <v>420</v>
      </c>
      <c r="T117" s="72"/>
      <c r="U117" s="72"/>
      <c r="V117" s="82">
        <f t="shared" si="23"/>
        <v>1.25</v>
      </c>
      <c r="W117" s="82">
        <f t="shared" si="24"/>
        <v>1.7999999999999998</v>
      </c>
      <c r="X117" s="82">
        <f t="shared" si="25"/>
        <v>0</v>
      </c>
      <c r="Y117" s="177">
        <f t="shared" si="26"/>
        <v>0</v>
      </c>
      <c r="Z117" s="367">
        <f>SUM(V117:V119)</f>
        <v>4.9000000000000004</v>
      </c>
      <c r="AA117" s="362">
        <f>SUM(W117:W119)</f>
        <v>11.45</v>
      </c>
      <c r="AB117" s="362">
        <f>SUM(X117:X119)</f>
        <v>0</v>
      </c>
      <c r="AC117" s="362">
        <f>SUM(Y117:Y119)</f>
        <v>0</v>
      </c>
      <c r="AD117" s="362">
        <f t="shared" ref="AD117:AG117" si="45">Z117*0.38*0.9*SQRT(3)</f>
        <v>2.9025707433239245</v>
      </c>
      <c r="AE117" s="362">
        <f t="shared" si="45"/>
        <v>6.7825377573589662</v>
      </c>
      <c r="AF117" s="362">
        <f t="shared" si="45"/>
        <v>0</v>
      </c>
      <c r="AG117" s="362">
        <f t="shared" si="45"/>
        <v>0</v>
      </c>
      <c r="AH117" s="362">
        <f>MAX(Z117:AC119)</f>
        <v>11.45</v>
      </c>
      <c r="AI117" s="553">
        <f t="shared" ref="AI117" si="46">AH117*0.38*0.9*SQRT(3)</f>
        <v>6.7825377573589662</v>
      </c>
      <c r="AJ117" s="553">
        <f>D117-AI117</f>
        <v>83.217462242641034</v>
      </c>
    </row>
    <row r="118" spans="1:36" ht="15.75" x14ac:dyDescent="0.25">
      <c r="A118" s="333"/>
      <c r="B118" s="371"/>
      <c r="C118" s="371"/>
      <c r="D118" s="369"/>
      <c r="E118" s="7" t="s">
        <v>473</v>
      </c>
      <c r="F118" s="7">
        <v>0</v>
      </c>
      <c r="G118" s="7">
        <v>0</v>
      </c>
      <c r="H118" s="7">
        <v>2.2000000000000002</v>
      </c>
      <c r="I118" s="7">
        <v>0</v>
      </c>
      <c r="J118" s="7">
        <v>0</v>
      </c>
      <c r="K118" s="7">
        <v>2.4</v>
      </c>
      <c r="L118" s="7"/>
      <c r="M118" s="7"/>
      <c r="N118" s="7"/>
      <c r="O118" s="7"/>
      <c r="P118" s="7"/>
      <c r="Q118" s="7"/>
      <c r="R118" s="73">
        <v>420</v>
      </c>
      <c r="S118" s="73">
        <v>420</v>
      </c>
      <c r="T118" s="73"/>
      <c r="U118" s="73"/>
      <c r="V118" s="82">
        <f t="shared" si="23"/>
        <v>2.2000000000000002</v>
      </c>
      <c r="W118" s="82">
        <f t="shared" si="24"/>
        <v>2.4</v>
      </c>
      <c r="X118" s="82">
        <f t="shared" si="25"/>
        <v>0</v>
      </c>
      <c r="Y118" s="177">
        <f t="shared" si="26"/>
        <v>0</v>
      </c>
      <c r="Z118" s="367"/>
      <c r="AA118" s="362"/>
      <c r="AB118" s="362"/>
      <c r="AC118" s="362"/>
      <c r="AD118" s="362"/>
      <c r="AE118" s="362"/>
      <c r="AF118" s="362"/>
      <c r="AG118" s="362"/>
      <c r="AH118" s="362"/>
      <c r="AI118" s="553"/>
      <c r="AJ118" s="553"/>
    </row>
    <row r="119" spans="1:36" ht="15.75" x14ac:dyDescent="0.25">
      <c r="A119" s="333"/>
      <c r="B119" s="371"/>
      <c r="C119" s="371"/>
      <c r="D119" s="370"/>
      <c r="E119" s="163" t="s">
        <v>474</v>
      </c>
      <c r="F119" s="163">
        <v>1.6</v>
      </c>
      <c r="G119" s="163">
        <v>0</v>
      </c>
      <c r="H119" s="163">
        <v>1.3</v>
      </c>
      <c r="I119" s="163">
        <v>2.2999999999999998</v>
      </c>
      <c r="J119" s="163">
        <v>0</v>
      </c>
      <c r="K119" s="163">
        <v>12.2</v>
      </c>
      <c r="L119" s="163"/>
      <c r="M119" s="163"/>
      <c r="N119" s="163"/>
      <c r="O119" s="163"/>
      <c r="P119" s="163"/>
      <c r="Q119" s="163"/>
      <c r="R119" s="72">
        <v>420</v>
      </c>
      <c r="S119" s="72">
        <v>420</v>
      </c>
      <c r="T119" s="72"/>
      <c r="U119" s="72"/>
      <c r="V119" s="82">
        <f t="shared" si="23"/>
        <v>1.4500000000000002</v>
      </c>
      <c r="W119" s="82">
        <f t="shared" si="24"/>
        <v>7.25</v>
      </c>
      <c r="X119" s="82">
        <f t="shared" si="25"/>
        <v>0</v>
      </c>
      <c r="Y119" s="177">
        <f t="shared" si="26"/>
        <v>0</v>
      </c>
      <c r="Z119" s="367"/>
      <c r="AA119" s="362"/>
      <c r="AB119" s="362"/>
      <c r="AC119" s="362"/>
      <c r="AD119" s="362"/>
      <c r="AE119" s="362"/>
      <c r="AF119" s="362"/>
      <c r="AG119" s="362"/>
      <c r="AH119" s="362"/>
      <c r="AI119" s="553"/>
      <c r="AJ119" s="553"/>
    </row>
    <row r="120" spans="1:36" ht="15.75" x14ac:dyDescent="0.25">
      <c r="A120" s="333">
        <v>21</v>
      </c>
      <c r="B120" s="371" t="s">
        <v>476</v>
      </c>
      <c r="C120" s="458" t="s">
        <v>87</v>
      </c>
      <c r="D120" s="380">
        <f>400*0.9</f>
        <v>360</v>
      </c>
      <c r="E120" s="163" t="s">
        <v>475</v>
      </c>
      <c r="F120" s="163">
        <v>30</v>
      </c>
      <c r="G120" s="163">
        <v>12</v>
      </c>
      <c r="H120" s="163">
        <v>10</v>
      </c>
      <c r="I120" s="163">
        <v>26</v>
      </c>
      <c r="J120" s="163">
        <v>21</v>
      </c>
      <c r="K120" s="163">
        <v>8</v>
      </c>
      <c r="L120" s="163"/>
      <c r="M120" s="163"/>
      <c r="N120" s="163"/>
      <c r="O120" s="163"/>
      <c r="P120" s="163"/>
      <c r="Q120" s="163"/>
      <c r="R120" s="73">
        <v>420</v>
      </c>
      <c r="S120" s="73">
        <v>420</v>
      </c>
      <c r="T120" s="73"/>
      <c r="U120" s="73"/>
      <c r="V120" s="82">
        <f t="shared" si="23"/>
        <v>17.333333333333332</v>
      </c>
      <c r="W120" s="82">
        <f t="shared" si="24"/>
        <v>18.333333333333332</v>
      </c>
      <c r="X120" s="82">
        <f t="shared" si="25"/>
        <v>0</v>
      </c>
      <c r="Y120" s="177">
        <f t="shared" si="26"/>
        <v>0</v>
      </c>
      <c r="Z120" s="367">
        <f>SUM(V120:V124)</f>
        <v>35.266666666666666</v>
      </c>
      <c r="AA120" s="362">
        <f>SUM(W120:W124)</f>
        <v>35.666666666666664</v>
      </c>
      <c r="AB120" s="362">
        <f>SUM(X120:X124)</f>
        <v>0</v>
      </c>
      <c r="AC120" s="362">
        <f>SUM(Y120:Y124)</f>
        <v>0</v>
      </c>
      <c r="AD120" s="362">
        <f t="shared" ref="AD120:AG120" si="47">Z120*0.38*0.9*SQRT(3)</f>
        <v>20.890611200249744</v>
      </c>
      <c r="AE120" s="362">
        <f t="shared" si="47"/>
        <v>21.127555750725165</v>
      </c>
      <c r="AF120" s="362">
        <f t="shared" si="47"/>
        <v>0</v>
      </c>
      <c r="AG120" s="362">
        <f t="shared" si="47"/>
        <v>0</v>
      </c>
      <c r="AH120" s="362">
        <f>MAX(Z120:AC124)</f>
        <v>35.666666666666664</v>
      </c>
      <c r="AI120" s="553">
        <f t="shared" ref="AI120" si="48">AH120*0.38*0.9*SQRT(3)</f>
        <v>21.127555750725165</v>
      </c>
      <c r="AJ120" s="553">
        <f>D120-AI120</f>
        <v>338.87244424927485</v>
      </c>
    </row>
    <row r="121" spans="1:36" ht="15.75" x14ac:dyDescent="0.25">
      <c r="A121" s="333"/>
      <c r="B121" s="371"/>
      <c r="C121" s="458"/>
      <c r="D121" s="369"/>
      <c r="E121" s="7" t="s">
        <v>477</v>
      </c>
      <c r="F121" s="7">
        <v>0</v>
      </c>
      <c r="G121" s="7">
        <v>3</v>
      </c>
      <c r="H121" s="7">
        <v>10</v>
      </c>
      <c r="I121" s="7">
        <v>2</v>
      </c>
      <c r="J121" s="7">
        <v>3</v>
      </c>
      <c r="K121" s="7">
        <v>8</v>
      </c>
      <c r="L121" s="7"/>
      <c r="M121" s="7"/>
      <c r="N121" s="7"/>
      <c r="O121" s="7"/>
      <c r="P121" s="7"/>
      <c r="Q121" s="7"/>
      <c r="R121" s="73">
        <v>420</v>
      </c>
      <c r="S121" s="73">
        <v>420</v>
      </c>
      <c r="T121" s="73"/>
      <c r="U121" s="73"/>
      <c r="V121" s="82">
        <f t="shared" si="23"/>
        <v>6.5</v>
      </c>
      <c r="W121" s="82">
        <f t="shared" si="24"/>
        <v>4.333333333333333</v>
      </c>
      <c r="X121" s="82">
        <f t="shared" si="25"/>
        <v>0</v>
      </c>
      <c r="Y121" s="177">
        <f t="shared" si="26"/>
        <v>0</v>
      </c>
      <c r="Z121" s="367"/>
      <c r="AA121" s="362"/>
      <c r="AB121" s="362"/>
      <c r="AC121" s="362"/>
      <c r="AD121" s="362"/>
      <c r="AE121" s="362"/>
      <c r="AF121" s="362"/>
      <c r="AG121" s="362"/>
      <c r="AH121" s="362"/>
      <c r="AI121" s="553"/>
      <c r="AJ121" s="553"/>
    </row>
    <row r="122" spans="1:36" ht="15.75" x14ac:dyDescent="0.25">
      <c r="A122" s="333"/>
      <c r="B122" s="371"/>
      <c r="C122" s="458"/>
      <c r="D122" s="369"/>
      <c r="E122" s="163" t="s">
        <v>478</v>
      </c>
      <c r="F122" s="163">
        <v>0.7</v>
      </c>
      <c r="G122" s="163">
        <v>1.3</v>
      </c>
      <c r="H122" s="163">
        <v>1.3</v>
      </c>
      <c r="I122" s="163">
        <v>0</v>
      </c>
      <c r="J122" s="163">
        <v>0</v>
      </c>
      <c r="K122" s="163">
        <v>0</v>
      </c>
      <c r="L122" s="163"/>
      <c r="M122" s="163"/>
      <c r="N122" s="163"/>
      <c r="O122" s="163"/>
      <c r="P122" s="163"/>
      <c r="Q122" s="163"/>
      <c r="R122" s="73">
        <v>420</v>
      </c>
      <c r="S122" s="73">
        <v>420</v>
      </c>
      <c r="T122" s="73"/>
      <c r="U122" s="73"/>
      <c r="V122" s="82">
        <f t="shared" si="23"/>
        <v>1.0999999999999999</v>
      </c>
      <c r="W122" s="82">
        <f t="shared" si="24"/>
        <v>0</v>
      </c>
      <c r="X122" s="82">
        <f t="shared" si="25"/>
        <v>0</v>
      </c>
      <c r="Y122" s="177">
        <f t="shared" si="26"/>
        <v>0</v>
      </c>
      <c r="Z122" s="367"/>
      <c r="AA122" s="362"/>
      <c r="AB122" s="362"/>
      <c r="AC122" s="362"/>
      <c r="AD122" s="362"/>
      <c r="AE122" s="362"/>
      <c r="AF122" s="362"/>
      <c r="AG122" s="362"/>
      <c r="AH122" s="362"/>
      <c r="AI122" s="553"/>
      <c r="AJ122" s="553"/>
    </row>
    <row r="123" spans="1:36" ht="15.75" x14ac:dyDescent="0.25">
      <c r="A123" s="333"/>
      <c r="B123" s="371"/>
      <c r="C123" s="458"/>
      <c r="D123" s="369"/>
      <c r="E123" s="7" t="s">
        <v>479</v>
      </c>
      <c r="F123" s="7">
        <v>16</v>
      </c>
      <c r="G123" s="7">
        <v>8</v>
      </c>
      <c r="H123" s="7">
        <v>7</v>
      </c>
      <c r="I123" s="7">
        <v>18</v>
      </c>
      <c r="J123" s="7">
        <v>9</v>
      </c>
      <c r="K123" s="7">
        <v>12</v>
      </c>
      <c r="L123" s="7"/>
      <c r="M123" s="7"/>
      <c r="N123" s="7"/>
      <c r="O123" s="7"/>
      <c r="P123" s="7"/>
      <c r="Q123" s="7"/>
      <c r="R123" s="73">
        <v>420</v>
      </c>
      <c r="S123" s="73">
        <v>420</v>
      </c>
      <c r="T123" s="73"/>
      <c r="U123" s="73"/>
      <c r="V123" s="82">
        <f t="shared" si="23"/>
        <v>10.333333333333334</v>
      </c>
      <c r="W123" s="82">
        <f t="shared" si="24"/>
        <v>13</v>
      </c>
      <c r="X123" s="82">
        <f t="shared" si="25"/>
        <v>0</v>
      </c>
      <c r="Y123" s="177">
        <f t="shared" si="26"/>
        <v>0</v>
      </c>
      <c r="Z123" s="367"/>
      <c r="AA123" s="362"/>
      <c r="AB123" s="362"/>
      <c r="AC123" s="362"/>
      <c r="AD123" s="362"/>
      <c r="AE123" s="362"/>
      <c r="AF123" s="362"/>
      <c r="AG123" s="362"/>
      <c r="AH123" s="362"/>
      <c r="AI123" s="553"/>
      <c r="AJ123" s="553"/>
    </row>
    <row r="124" spans="1:36" ht="15.75" x14ac:dyDescent="0.25">
      <c r="A124" s="333"/>
      <c r="B124" s="371"/>
      <c r="C124" s="458"/>
      <c r="D124" s="370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72"/>
      <c r="S124" s="72"/>
      <c r="T124" s="72"/>
      <c r="U124" s="72"/>
      <c r="V124" s="82">
        <f t="shared" si="23"/>
        <v>0</v>
      </c>
      <c r="W124" s="82">
        <f t="shared" si="24"/>
        <v>0</v>
      </c>
      <c r="X124" s="82">
        <f t="shared" si="25"/>
        <v>0</v>
      </c>
      <c r="Y124" s="177">
        <f t="shared" si="26"/>
        <v>0</v>
      </c>
      <c r="Z124" s="367"/>
      <c r="AA124" s="362"/>
      <c r="AB124" s="362"/>
      <c r="AC124" s="362"/>
      <c r="AD124" s="362"/>
      <c r="AE124" s="362"/>
      <c r="AF124" s="362"/>
      <c r="AG124" s="362"/>
      <c r="AH124" s="362"/>
      <c r="AI124" s="553"/>
      <c r="AJ124" s="553"/>
    </row>
    <row r="125" spans="1:36" ht="78.75" x14ac:dyDescent="0.25">
      <c r="A125" s="333">
        <v>22</v>
      </c>
      <c r="B125" s="371" t="s">
        <v>480</v>
      </c>
      <c r="C125" s="468" t="s">
        <v>505</v>
      </c>
      <c r="D125" s="533">
        <f>126*0.9</f>
        <v>113.4</v>
      </c>
      <c r="E125" s="163" t="s">
        <v>928</v>
      </c>
      <c r="F125" s="163">
        <v>15.4</v>
      </c>
      <c r="G125" s="163">
        <v>0.4</v>
      </c>
      <c r="H125" s="163">
        <v>11.6</v>
      </c>
      <c r="I125" s="163">
        <v>13.2</v>
      </c>
      <c r="J125" s="163">
        <v>1.2</v>
      </c>
      <c r="K125" s="163">
        <v>10.4</v>
      </c>
      <c r="L125" s="163"/>
      <c r="M125" s="163"/>
      <c r="N125" s="163"/>
      <c r="O125" s="163"/>
      <c r="P125" s="163"/>
      <c r="Q125" s="163"/>
      <c r="R125" s="73">
        <v>405</v>
      </c>
      <c r="S125" s="73">
        <v>405</v>
      </c>
      <c r="T125" s="73"/>
      <c r="U125" s="73"/>
      <c r="V125" s="82">
        <f t="shared" si="23"/>
        <v>9.1333333333333329</v>
      </c>
      <c r="W125" s="82">
        <f t="shared" si="24"/>
        <v>8.2666666666666657</v>
      </c>
      <c r="X125" s="82">
        <f t="shared" si="25"/>
        <v>0</v>
      </c>
      <c r="Y125" s="177">
        <f t="shared" si="26"/>
        <v>0</v>
      </c>
      <c r="Z125" s="367">
        <f>SUM(V125:V129)</f>
        <v>14.366666666666667</v>
      </c>
      <c r="AA125" s="362">
        <f>SUM(W125:W129)</f>
        <v>13.7</v>
      </c>
      <c r="AB125" s="362">
        <f>SUM(X125:X129)</f>
        <v>0</v>
      </c>
      <c r="AC125" s="362">
        <f>SUM(Y125:Y129)</f>
        <v>0</v>
      </c>
      <c r="AD125" s="362">
        <f t="shared" ref="AD125:AG125" si="49">Z125*0.38*0.9*SQRT(3)</f>
        <v>8.5102584379089219</v>
      </c>
      <c r="AE125" s="362">
        <f t="shared" si="49"/>
        <v>8.115350853783216</v>
      </c>
      <c r="AF125" s="362">
        <f t="shared" si="49"/>
        <v>0</v>
      </c>
      <c r="AG125" s="362">
        <f t="shared" si="49"/>
        <v>0</v>
      </c>
      <c r="AH125" s="362">
        <f>MAX(Z125:AC129)</f>
        <v>14.366666666666667</v>
      </c>
      <c r="AI125" s="553">
        <f t="shared" ref="AI125" si="50">AH125*0.38*0.9*SQRT(3)</f>
        <v>8.5102584379089219</v>
      </c>
      <c r="AJ125" s="553">
        <f>D125-AI125</f>
        <v>104.88974156209109</v>
      </c>
    </row>
    <row r="126" spans="1:36" ht="31.5" x14ac:dyDescent="0.25">
      <c r="A126" s="333"/>
      <c r="B126" s="371"/>
      <c r="C126" s="468"/>
      <c r="D126" s="534"/>
      <c r="E126" s="7" t="s">
        <v>482</v>
      </c>
      <c r="F126" s="7">
        <v>6.9</v>
      </c>
      <c r="G126" s="7">
        <v>4.3</v>
      </c>
      <c r="H126" s="7">
        <v>4.5</v>
      </c>
      <c r="I126" s="7">
        <v>6.4</v>
      </c>
      <c r="J126" s="7">
        <v>5.8</v>
      </c>
      <c r="K126" s="7">
        <v>4.0999999999999996</v>
      </c>
      <c r="L126" s="7"/>
      <c r="M126" s="7"/>
      <c r="N126" s="7"/>
      <c r="O126" s="7"/>
      <c r="P126" s="7"/>
      <c r="Q126" s="7"/>
      <c r="R126" s="73">
        <v>405</v>
      </c>
      <c r="S126" s="73">
        <v>405</v>
      </c>
      <c r="T126" s="73"/>
      <c r="U126" s="73"/>
      <c r="V126" s="82">
        <f t="shared" si="23"/>
        <v>5.2333333333333334</v>
      </c>
      <c r="W126" s="82">
        <f t="shared" si="24"/>
        <v>5.4333333333333327</v>
      </c>
      <c r="X126" s="82">
        <f t="shared" si="25"/>
        <v>0</v>
      </c>
      <c r="Y126" s="177">
        <f t="shared" si="26"/>
        <v>0</v>
      </c>
      <c r="Z126" s="367"/>
      <c r="AA126" s="362"/>
      <c r="AB126" s="362"/>
      <c r="AC126" s="362"/>
      <c r="AD126" s="362"/>
      <c r="AE126" s="362"/>
      <c r="AF126" s="362"/>
      <c r="AG126" s="362"/>
      <c r="AH126" s="362"/>
      <c r="AI126" s="553"/>
      <c r="AJ126" s="553"/>
    </row>
    <row r="127" spans="1:36" ht="15.75" x14ac:dyDescent="0.25">
      <c r="A127" s="333"/>
      <c r="B127" s="371"/>
      <c r="C127" s="468"/>
      <c r="D127" s="534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73"/>
      <c r="S127" s="73"/>
      <c r="T127" s="73"/>
      <c r="U127" s="73"/>
      <c r="V127" s="82">
        <f t="shared" si="23"/>
        <v>0</v>
      </c>
      <c r="W127" s="82">
        <f t="shared" si="24"/>
        <v>0</v>
      </c>
      <c r="X127" s="82">
        <f t="shared" si="25"/>
        <v>0</v>
      </c>
      <c r="Y127" s="177">
        <f t="shared" si="26"/>
        <v>0</v>
      </c>
      <c r="Z127" s="367"/>
      <c r="AA127" s="362"/>
      <c r="AB127" s="362"/>
      <c r="AC127" s="362"/>
      <c r="AD127" s="362"/>
      <c r="AE127" s="362"/>
      <c r="AF127" s="362"/>
      <c r="AG127" s="362"/>
      <c r="AH127" s="362"/>
      <c r="AI127" s="553"/>
      <c r="AJ127" s="553"/>
    </row>
    <row r="128" spans="1:36" ht="15.75" x14ac:dyDescent="0.25">
      <c r="A128" s="333"/>
      <c r="B128" s="371"/>
      <c r="C128" s="468"/>
      <c r="D128" s="534"/>
      <c r="E128" s="7" t="s">
        <v>402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/>
      <c r="M128" s="7"/>
      <c r="N128" s="7"/>
      <c r="O128" s="7"/>
      <c r="P128" s="7"/>
      <c r="Q128" s="7"/>
      <c r="R128" s="73"/>
      <c r="S128" s="73"/>
      <c r="T128" s="73"/>
      <c r="U128" s="73"/>
      <c r="V128" s="82">
        <f t="shared" si="23"/>
        <v>0</v>
      </c>
      <c r="W128" s="82">
        <f t="shared" si="24"/>
        <v>0</v>
      </c>
      <c r="X128" s="82">
        <f t="shared" si="25"/>
        <v>0</v>
      </c>
      <c r="Y128" s="177">
        <f t="shared" si="26"/>
        <v>0</v>
      </c>
      <c r="Z128" s="367"/>
      <c r="AA128" s="362"/>
      <c r="AB128" s="362"/>
      <c r="AC128" s="362"/>
      <c r="AD128" s="362"/>
      <c r="AE128" s="362"/>
      <c r="AF128" s="362"/>
      <c r="AG128" s="362"/>
      <c r="AH128" s="362"/>
      <c r="AI128" s="553"/>
      <c r="AJ128" s="553"/>
    </row>
    <row r="129" spans="1:36" ht="15.75" x14ac:dyDescent="0.25">
      <c r="A129" s="333"/>
      <c r="B129" s="371"/>
      <c r="C129" s="468"/>
      <c r="D129" s="535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72"/>
      <c r="S129" s="72"/>
      <c r="T129" s="72"/>
      <c r="U129" s="72"/>
      <c r="V129" s="82">
        <f t="shared" si="23"/>
        <v>0</v>
      </c>
      <c r="W129" s="82">
        <f t="shared" si="24"/>
        <v>0</v>
      </c>
      <c r="X129" s="82">
        <f t="shared" si="25"/>
        <v>0</v>
      </c>
      <c r="Y129" s="177">
        <f t="shared" si="26"/>
        <v>0</v>
      </c>
      <c r="Z129" s="367"/>
      <c r="AA129" s="362"/>
      <c r="AB129" s="362"/>
      <c r="AC129" s="362"/>
      <c r="AD129" s="362"/>
      <c r="AE129" s="362"/>
      <c r="AF129" s="362"/>
      <c r="AG129" s="362"/>
      <c r="AH129" s="362"/>
      <c r="AI129" s="553"/>
      <c r="AJ129" s="553"/>
    </row>
    <row r="130" spans="1:36" ht="31.5" x14ac:dyDescent="0.25">
      <c r="A130" s="333">
        <v>23</v>
      </c>
      <c r="B130" s="371" t="s">
        <v>484</v>
      </c>
      <c r="C130" s="468" t="s">
        <v>18</v>
      </c>
      <c r="D130" s="477">
        <f>160*0.9</f>
        <v>144</v>
      </c>
      <c r="E130" s="163" t="s">
        <v>483</v>
      </c>
      <c r="F130" s="163">
        <v>20</v>
      </c>
      <c r="G130" s="163">
        <v>0.4</v>
      </c>
      <c r="H130" s="163">
        <v>0</v>
      </c>
      <c r="I130" s="163">
        <v>12</v>
      </c>
      <c r="J130" s="163">
        <v>0</v>
      </c>
      <c r="K130" s="163">
        <v>0</v>
      </c>
      <c r="L130" s="163"/>
      <c r="M130" s="163"/>
      <c r="N130" s="163"/>
      <c r="O130" s="163"/>
      <c r="P130" s="163"/>
      <c r="Q130" s="163"/>
      <c r="R130" s="73">
        <v>413</v>
      </c>
      <c r="S130" s="73">
        <v>413</v>
      </c>
      <c r="T130" s="73"/>
      <c r="U130" s="73"/>
      <c r="V130" s="82">
        <f t="shared" si="23"/>
        <v>10.199999999999999</v>
      </c>
      <c r="W130" s="82">
        <f t="shared" si="24"/>
        <v>12</v>
      </c>
      <c r="X130" s="82">
        <f t="shared" si="25"/>
        <v>0</v>
      </c>
      <c r="Y130" s="177">
        <f t="shared" si="26"/>
        <v>0</v>
      </c>
      <c r="Z130" s="367">
        <f>SUM(V130:V134)</f>
        <v>33.166666666666664</v>
      </c>
      <c r="AA130" s="362">
        <f>SUM(W130:W134)</f>
        <v>19</v>
      </c>
      <c r="AB130" s="362">
        <f>SUM(X130:X134)</f>
        <v>0</v>
      </c>
      <c r="AC130" s="362">
        <f>SUM(Y130:Y134)</f>
        <v>0</v>
      </c>
      <c r="AD130" s="362">
        <f t="shared" ref="AD130:AG130" si="51">Z130*0.38*0.9*SQRT(3)</f>
        <v>19.646652310253771</v>
      </c>
      <c r="AE130" s="362">
        <f t="shared" si="51"/>
        <v>11.254866147582565</v>
      </c>
      <c r="AF130" s="362">
        <f t="shared" si="51"/>
        <v>0</v>
      </c>
      <c r="AG130" s="362">
        <f t="shared" si="51"/>
        <v>0</v>
      </c>
      <c r="AH130" s="362">
        <f>MAX(Z130:AC134)</f>
        <v>33.166666666666664</v>
      </c>
      <c r="AI130" s="553">
        <f t="shared" ref="AI130" si="52">AH130*0.38*0.9*SQRT(3)</f>
        <v>19.646652310253771</v>
      </c>
      <c r="AJ130" s="553">
        <f>D130-AI130</f>
        <v>124.35334768974623</v>
      </c>
    </row>
    <row r="131" spans="1:36" ht="15.75" x14ac:dyDescent="0.25">
      <c r="A131" s="333"/>
      <c r="B131" s="371"/>
      <c r="C131" s="468"/>
      <c r="D131" s="392"/>
      <c r="E131" s="7" t="s">
        <v>485</v>
      </c>
      <c r="F131" s="7">
        <v>11</v>
      </c>
      <c r="G131" s="7">
        <v>2</v>
      </c>
      <c r="H131" s="7">
        <v>20</v>
      </c>
      <c r="I131" s="7">
        <v>0</v>
      </c>
      <c r="J131" s="7">
        <v>0</v>
      </c>
      <c r="K131" s="7">
        <v>4.5999999999999996</v>
      </c>
      <c r="L131" s="7"/>
      <c r="M131" s="7"/>
      <c r="N131" s="7"/>
      <c r="O131" s="7"/>
      <c r="P131" s="7"/>
      <c r="Q131" s="7"/>
      <c r="R131" s="73">
        <v>413</v>
      </c>
      <c r="S131" s="73">
        <v>413</v>
      </c>
      <c r="T131" s="73"/>
      <c r="U131" s="73"/>
      <c r="V131" s="82">
        <f t="shared" si="23"/>
        <v>11</v>
      </c>
      <c r="W131" s="82">
        <f t="shared" si="24"/>
        <v>4.5999999999999996</v>
      </c>
      <c r="X131" s="82">
        <f t="shared" si="25"/>
        <v>0</v>
      </c>
      <c r="Y131" s="177">
        <f t="shared" si="26"/>
        <v>0</v>
      </c>
      <c r="Z131" s="367"/>
      <c r="AA131" s="362"/>
      <c r="AB131" s="362"/>
      <c r="AC131" s="362"/>
      <c r="AD131" s="362"/>
      <c r="AE131" s="362"/>
      <c r="AF131" s="362"/>
      <c r="AG131" s="362"/>
      <c r="AH131" s="362"/>
      <c r="AI131" s="553"/>
      <c r="AJ131" s="553"/>
    </row>
    <row r="132" spans="1:36" ht="15.75" x14ac:dyDescent="0.25">
      <c r="A132" s="333"/>
      <c r="B132" s="371"/>
      <c r="C132" s="468"/>
      <c r="D132" s="392"/>
      <c r="E132" s="163" t="s">
        <v>486</v>
      </c>
      <c r="F132" s="163">
        <v>7</v>
      </c>
      <c r="G132" s="163">
        <v>1.5</v>
      </c>
      <c r="H132" s="163">
        <v>0.4</v>
      </c>
      <c r="I132" s="163">
        <v>0</v>
      </c>
      <c r="J132" s="163">
        <v>1.2</v>
      </c>
      <c r="K132" s="163">
        <v>0</v>
      </c>
      <c r="L132" s="163"/>
      <c r="M132" s="163"/>
      <c r="N132" s="163"/>
      <c r="O132" s="163"/>
      <c r="P132" s="163"/>
      <c r="Q132" s="163"/>
      <c r="R132" s="73">
        <v>413</v>
      </c>
      <c r="S132" s="73">
        <v>413</v>
      </c>
      <c r="T132" s="73"/>
      <c r="U132" s="73"/>
      <c r="V132" s="82">
        <f t="shared" si="23"/>
        <v>2.9666666666666668</v>
      </c>
      <c r="W132" s="82">
        <f t="shared" si="24"/>
        <v>1.2</v>
      </c>
      <c r="X132" s="82">
        <f t="shared" si="25"/>
        <v>0</v>
      </c>
      <c r="Y132" s="177">
        <f t="shared" si="26"/>
        <v>0</v>
      </c>
      <c r="Z132" s="367"/>
      <c r="AA132" s="362"/>
      <c r="AB132" s="362"/>
      <c r="AC132" s="362"/>
      <c r="AD132" s="362"/>
      <c r="AE132" s="362"/>
      <c r="AF132" s="362"/>
      <c r="AG132" s="362"/>
      <c r="AH132" s="362"/>
      <c r="AI132" s="553"/>
      <c r="AJ132" s="553"/>
    </row>
    <row r="133" spans="1:36" ht="31.5" x14ac:dyDescent="0.25">
      <c r="A133" s="333"/>
      <c r="B133" s="371"/>
      <c r="C133" s="468"/>
      <c r="D133" s="392"/>
      <c r="E133" s="7" t="s">
        <v>487</v>
      </c>
      <c r="F133" s="7">
        <v>9</v>
      </c>
      <c r="G133" s="7">
        <v>10</v>
      </c>
      <c r="H133" s="7">
        <v>8</v>
      </c>
      <c r="I133" s="7">
        <v>0</v>
      </c>
      <c r="J133" s="7">
        <v>0</v>
      </c>
      <c r="K133" s="7">
        <v>1.2</v>
      </c>
      <c r="L133" s="7"/>
      <c r="M133" s="7"/>
      <c r="N133" s="7"/>
      <c r="O133" s="7"/>
      <c r="P133" s="7"/>
      <c r="Q133" s="7"/>
      <c r="R133" s="73">
        <v>413</v>
      </c>
      <c r="S133" s="73">
        <v>413</v>
      </c>
      <c r="T133" s="73"/>
      <c r="U133" s="73"/>
      <c r="V133" s="82">
        <f t="shared" si="23"/>
        <v>9</v>
      </c>
      <c r="W133" s="82">
        <f t="shared" si="24"/>
        <v>1.2</v>
      </c>
      <c r="X133" s="82">
        <f t="shared" si="25"/>
        <v>0</v>
      </c>
      <c r="Y133" s="177">
        <f t="shared" si="26"/>
        <v>0</v>
      </c>
      <c r="Z133" s="367"/>
      <c r="AA133" s="362"/>
      <c r="AB133" s="362"/>
      <c r="AC133" s="362"/>
      <c r="AD133" s="362"/>
      <c r="AE133" s="362"/>
      <c r="AF133" s="362"/>
      <c r="AG133" s="362"/>
      <c r="AH133" s="362"/>
      <c r="AI133" s="553"/>
      <c r="AJ133" s="553"/>
    </row>
    <row r="134" spans="1:36" ht="15.75" x14ac:dyDescent="0.25">
      <c r="A134" s="333"/>
      <c r="B134" s="371"/>
      <c r="C134" s="468"/>
      <c r="D134" s="529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72"/>
      <c r="S134" s="72"/>
      <c r="T134" s="72"/>
      <c r="U134" s="72"/>
      <c r="V134" s="82">
        <f t="shared" si="23"/>
        <v>0</v>
      </c>
      <c r="W134" s="82">
        <f t="shared" si="24"/>
        <v>0</v>
      </c>
      <c r="X134" s="82">
        <f t="shared" si="25"/>
        <v>0</v>
      </c>
      <c r="Y134" s="177">
        <f t="shared" si="26"/>
        <v>0</v>
      </c>
      <c r="Z134" s="367"/>
      <c r="AA134" s="362"/>
      <c r="AB134" s="362"/>
      <c r="AC134" s="362"/>
      <c r="AD134" s="362"/>
      <c r="AE134" s="362"/>
      <c r="AF134" s="362"/>
      <c r="AG134" s="362"/>
      <c r="AH134" s="362"/>
      <c r="AI134" s="553"/>
      <c r="AJ134" s="553"/>
    </row>
    <row r="135" spans="1:36" ht="18.75" customHeight="1" x14ac:dyDescent="0.25">
      <c r="A135" s="333">
        <v>24</v>
      </c>
      <c r="B135" s="371" t="s">
        <v>77</v>
      </c>
      <c r="C135" s="375" t="s">
        <v>506</v>
      </c>
      <c r="D135" s="452">
        <f>800*0.9</f>
        <v>720</v>
      </c>
      <c r="E135" s="163" t="s">
        <v>488</v>
      </c>
      <c r="F135" s="163">
        <v>45.4</v>
      </c>
      <c r="G135" s="163">
        <v>80.900000000000006</v>
      </c>
      <c r="H135" s="163">
        <v>75.099999999999994</v>
      </c>
      <c r="I135" s="163">
        <v>30.4</v>
      </c>
      <c r="J135" s="163">
        <v>22.1</v>
      </c>
      <c r="K135" s="163">
        <v>10.7</v>
      </c>
      <c r="L135" s="163"/>
      <c r="M135" s="163"/>
      <c r="N135" s="163"/>
      <c r="O135" s="163"/>
      <c r="P135" s="163"/>
      <c r="Q135" s="163"/>
      <c r="R135" s="73">
        <v>392</v>
      </c>
      <c r="S135" s="73">
        <v>394</v>
      </c>
      <c r="T135" s="73"/>
      <c r="U135" s="73"/>
      <c r="V135" s="82">
        <f t="shared" si="23"/>
        <v>67.13333333333334</v>
      </c>
      <c r="W135" s="82">
        <f t="shared" si="24"/>
        <v>21.066666666666666</v>
      </c>
      <c r="X135" s="82">
        <f t="shared" si="25"/>
        <v>0</v>
      </c>
      <c r="Y135" s="177">
        <f t="shared" si="26"/>
        <v>0</v>
      </c>
      <c r="Z135" s="367">
        <f>SUM(V135:V146)</f>
        <v>167.98333333333335</v>
      </c>
      <c r="AA135" s="362">
        <f>SUM(W135:W146)</f>
        <v>100.96666666666665</v>
      </c>
      <c r="AB135" s="362">
        <f>SUM(X135:X146)</f>
        <v>0</v>
      </c>
      <c r="AC135" s="362">
        <f>SUM(Y135:Y146)</f>
        <v>0</v>
      </c>
      <c r="AD135" s="362">
        <f t="shared" ref="AD135:AG135" si="53">Z135*0.38*0.9*SQRT(3)</f>
        <v>99.506838510074274</v>
      </c>
      <c r="AE135" s="362">
        <f t="shared" si="53"/>
        <v>59.808753615837858</v>
      </c>
      <c r="AF135" s="362">
        <f t="shared" si="53"/>
        <v>0</v>
      </c>
      <c r="AG135" s="362">
        <f t="shared" si="53"/>
        <v>0</v>
      </c>
      <c r="AH135" s="362">
        <f>MAX(Z135:AC146)</f>
        <v>167.98333333333335</v>
      </c>
      <c r="AI135" s="553">
        <f t="shared" ref="AI135" si="54">AH135*0.38*0.9*SQRT(3)</f>
        <v>99.506838510074274</v>
      </c>
      <c r="AJ135" s="553">
        <f>D135-AI135</f>
        <v>620.49316148992568</v>
      </c>
    </row>
    <row r="136" spans="1:36" ht="15.75" x14ac:dyDescent="0.25">
      <c r="A136" s="333"/>
      <c r="B136" s="371"/>
      <c r="C136" s="375"/>
      <c r="D136" s="373"/>
      <c r="E136" s="7" t="s">
        <v>489</v>
      </c>
      <c r="F136" s="7">
        <v>12.4</v>
      </c>
      <c r="G136" s="7">
        <v>21.2</v>
      </c>
      <c r="H136" s="7">
        <v>0.5</v>
      </c>
      <c r="I136" s="7">
        <v>9.5</v>
      </c>
      <c r="J136" s="7">
        <v>15.4</v>
      </c>
      <c r="K136" s="7">
        <v>0.5</v>
      </c>
      <c r="L136" s="7"/>
      <c r="M136" s="7"/>
      <c r="N136" s="7"/>
      <c r="O136" s="7"/>
      <c r="P136" s="7"/>
      <c r="Q136" s="7"/>
      <c r="R136" s="73">
        <v>392</v>
      </c>
      <c r="S136" s="73">
        <v>394</v>
      </c>
      <c r="T136" s="73"/>
      <c r="U136" s="73"/>
      <c r="V136" s="82">
        <f t="shared" si="23"/>
        <v>11.366666666666667</v>
      </c>
      <c r="W136" s="82">
        <f t="shared" si="24"/>
        <v>8.4666666666666668</v>
      </c>
      <c r="X136" s="82">
        <f t="shared" si="25"/>
        <v>0</v>
      </c>
      <c r="Y136" s="177">
        <f t="shared" si="26"/>
        <v>0</v>
      </c>
      <c r="Z136" s="367"/>
      <c r="AA136" s="362"/>
      <c r="AB136" s="362"/>
      <c r="AC136" s="362"/>
      <c r="AD136" s="362"/>
      <c r="AE136" s="362"/>
      <c r="AF136" s="362"/>
      <c r="AG136" s="362"/>
      <c r="AH136" s="362"/>
      <c r="AI136" s="553"/>
      <c r="AJ136" s="553"/>
    </row>
    <row r="137" spans="1:36" ht="15.75" x14ac:dyDescent="0.25">
      <c r="A137" s="333"/>
      <c r="B137" s="371"/>
      <c r="C137" s="375"/>
      <c r="D137" s="373"/>
      <c r="E137" s="163" t="s">
        <v>490</v>
      </c>
      <c r="F137" s="163">
        <v>0</v>
      </c>
      <c r="G137" s="163">
        <v>0</v>
      </c>
      <c r="H137" s="163">
        <v>0</v>
      </c>
      <c r="I137" s="163">
        <v>0</v>
      </c>
      <c r="J137" s="163">
        <v>0</v>
      </c>
      <c r="K137" s="163">
        <v>0</v>
      </c>
      <c r="L137" s="163"/>
      <c r="M137" s="163"/>
      <c r="N137" s="163"/>
      <c r="O137" s="163"/>
      <c r="P137" s="163"/>
      <c r="Q137" s="163"/>
      <c r="R137" s="73">
        <v>392</v>
      </c>
      <c r="S137" s="73">
        <v>394</v>
      </c>
      <c r="T137" s="73"/>
      <c r="U137" s="73"/>
      <c r="V137" s="82">
        <f t="shared" si="23"/>
        <v>0</v>
      </c>
      <c r="W137" s="82">
        <f t="shared" si="24"/>
        <v>0</v>
      </c>
      <c r="X137" s="82">
        <f t="shared" si="25"/>
        <v>0</v>
      </c>
      <c r="Y137" s="177">
        <f t="shared" si="26"/>
        <v>0</v>
      </c>
      <c r="Z137" s="367"/>
      <c r="AA137" s="362"/>
      <c r="AB137" s="362"/>
      <c r="AC137" s="362"/>
      <c r="AD137" s="362"/>
      <c r="AE137" s="362"/>
      <c r="AF137" s="362"/>
      <c r="AG137" s="362"/>
      <c r="AH137" s="362"/>
      <c r="AI137" s="553"/>
      <c r="AJ137" s="553"/>
    </row>
    <row r="138" spans="1:36" ht="15.75" x14ac:dyDescent="0.25">
      <c r="A138" s="333"/>
      <c r="B138" s="371"/>
      <c r="C138" s="375"/>
      <c r="D138" s="373"/>
      <c r="E138" s="7" t="s">
        <v>491</v>
      </c>
      <c r="F138" s="7">
        <v>0.3</v>
      </c>
      <c r="G138" s="7">
        <v>0.1</v>
      </c>
      <c r="H138" s="7">
        <v>0</v>
      </c>
      <c r="I138" s="7">
        <v>0</v>
      </c>
      <c r="J138" s="7">
        <v>0</v>
      </c>
      <c r="K138" s="7">
        <v>0</v>
      </c>
      <c r="L138" s="7"/>
      <c r="M138" s="7"/>
      <c r="N138" s="7"/>
      <c r="O138" s="7"/>
      <c r="P138" s="7"/>
      <c r="Q138" s="7"/>
      <c r="R138" s="73">
        <v>392</v>
      </c>
      <c r="S138" s="73">
        <v>394</v>
      </c>
      <c r="T138" s="73"/>
      <c r="U138" s="73"/>
      <c r="V138" s="82">
        <f t="shared" si="23"/>
        <v>0.2</v>
      </c>
      <c r="W138" s="82">
        <f t="shared" si="24"/>
        <v>0</v>
      </c>
      <c r="X138" s="82">
        <f t="shared" si="25"/>
        <v>0</v>
      </c>
      <c r="Y138" s="177">
        <f t="shared" si="26"/>
        <v>0</v>
      </c>
      <c r="Z138" s="367"/>
      <c r="AA138" s="362"/>
      <c r="AB138" s="362"/>
      <c r="AC138" s="362"/>
      <c r="AD138" s="362"/>
      <c r="AE138" s="362"/>
      <c r="AF138" s="362"/>
      <c r="AG138" s="362"/>
      <c r="AH138" s="362"/>
      <c r="AI138" s="553"/>
      <c r="AJ138" s="553"/>
    </row>
    <row r="139" spans="1:36" ht="31.5" x14ac:dyDescent="0.25">
      <c r="A139" s="333"/>
      <c r="B139" s="371"/>
      <c r="C139" s="375"/>
      <c r="D139" s="373"/>
      <c r="E139" s="163" t="s">
        <v>492</v>
      </c>
      <c r="F139" s="163">
        <v>31</v>
      </c>
      <c r="G139" s="163">
        <v>22.6</v>
      </c>
      <c r="H139" s="163">
        <v>12.1</v>
      </c>
      <c r="I139" s="163">
        <v>9.1999999999999993</v>
      </c>
      <c r="J139" s="163">
        <v>9.9</v>
      </c>
      <c r="K139" s="163">
        <v>12.4</v>
      </c>
      <c r="L139" s="163"/>
      <c r="M139" s="163"/>
      <c r="N139" s="163"/>
      <c r="O139" s="163"/>
      <c r="P139" s="163"/>
      <c r="Q139" s="163"/>
      <c r="R139" s="73">
        <v>392</v>
      </c>
      <c r="S139" s="73">
        <v>394</v>
      </c>
      <c r="T139" s="72"/>
      <c r="U139" s="72"/>
      <c r="V139" s="82">
        <f t="shared" si="23"/>
        <v>21.900000000000002</v>
      </c>
      <c r="W139" s="82">
        <f t="shared" si="24"/>
        <v>10.5</v>
      </c>
      <c r="X139" s="82">
        <f t="shared" si="25"/>
        <v>0</v>
      </c>
      <c r="Y139" s="177">
        <f t="shared" si="26"/>
        <v>0</v>
      </c>
      <c r="Z139" s="367"/>
      <c r="AA139" s="362"/>
      <c r="AB139" s="362"/>
      <c r="AC139" s="362"/>
      <c r="AD139" s="362"/>
      <c r="AE139" s="362"/>
      <c r="AF139" s="362"/>
      <c r="AG139" s="362"/>
      <c r="AH139" s="362"/>
      <c r="AI139" s="553"/>
      <c r="AJ139" s="553"/>
    </row>
    <row r="140" spans="1:36" ht="15.75" x14ac:dyDescent="0.25">
      <c r="A140" s="333"/>
      <c r="B140" s="371"/>
      <c r="C140" s="375"/>
      <c r="D140" s="373"/>
      <c r="E140" s="7" t="s">
        <v>493</v>
      </c>
      <c r="F140" s="7">
        <v>7.9</v>
      </c>
      <c r="G140" s="7">
        <v>0</v>
      </c>
      <c r="H140" s="7">
        <v>0.3</v>
      </c>
      <c r="I140" s="7">
        <v>10.3</v>
      </c>
      <c r="J140" s="7">
        <v>2.4</v>
      </c>
      <c r="K140" s="7">
        <v>1.3</v>
      </c>
      <c r="L140" s="7"/>
      <c r="M140" s="7"/>
      <c r="N140" s="7"/>
      <c r="O140" s="7"/>
      <c r="P140" s="7"/>
      <c r="Q140" s="7"/>
      <c r="R140" s="73">
        <v>392</v>
      </c>
      <c r="S140" s="73">
        <v>394</v>
      </c>
      <c r="T140" s="73"/>
      <c r="U140" s="73"/>
      <c r="V140" s="82">
        <f t="shared" ref="V140:V146" si="55">IF(AND(F140=0,G140=0,H140=0),0,IF(AND(F140=0,G140=0),H140,IF(AND(F140=0,H140=0),G140,IF(AND(G140=0,H140=0),F140,IF(F140=0,(G140+H140)/2,IF(G140=0,(F140+H140)/2,IF(H140=0,(F140+G140)/2,(F140+G140+H140)/3)))))))</f>
        <v>4.1000000000000005</v>
      </c>
      <c r="W140" s="82">
        <f t="shared" ref="W140:W146" si="56">IF(AND(I140=0,J140=0,K140=0),0,IF(AND(I140=0,J140=0),K140,IF(AND(I140=0,K140=0),J140,IF(AND(J140=0,K140=0),I140,IF(I140=0,(J140+K140)/2,IF(J140=0,(I140+K140)/2,IF(K140=0,(I140+J140)/2,(I140+J140+K140)/3)))))))</f>
        <v>4.666666666666667</v>
      </c>
      <c r="X140" s="82">
        <f t="shared" ref="X140:X146" si="57">IF(AND(L140=0,M140=0,N140=0),0,IF(AND(L140=0,M140=0),N140,IF(AND(L140=0,N140=0),M140,IF(AND(M140=0,N140=0),L140,IF(L140=0,(M140+N140)/2,IF(M140=0,(L140+N140)/2,IF(N140=0,(L140+M140)/2,(L140+M140+N140)/3)))))))</f>
        <v>0</v>
      </c>
      <c r="Y140" s="177">
        <f t="shared" ref="Y140:Y146" si="58">IF(AND(O140=0,P140=0,Q140=0),0,IF(AND(O140=0,P140=0),Q140,IF(AND(O140=0,Q140=0),P140,IF(AND(P140=0,Q140=0),O140,IF(O140=0,(P140+Q140)/2,IF(P140=0,(O140+Q140)/2,IF(Q140=0,(O140+P140)/2,(O140+P140+Q140)/3)))))))</f>
        <v>0</v>
      </c>
      <c r="Z140" s="367"/>
      <c r="AA140" s="362"/>
      <c r="AB140" s="362"/>
      <c r="AC140" s="362"/>
      <c r="AD140" s="362"/>
      <c r="AE140" s="362"/>
      <c r="AF140" s="362"/>
      <c r="AG140" s="362"/>
      <c r="AH140" s="362"/>
      <c r="AI140" s="553"/>
      <c r="AJ140" s="553"/>
    </row>
    <row r="141" spans="1:36" ht="31.5" x14ac:dyDescent="0.25">
      <c r="A141" s="333"/>
      <c r="B141" s="371"/>
      <c r="C141" s="375"/>
      <c r="D141" s="373"/>
      <c r="E141" s="163" t="s">
        <v>494</v>
      </c>
      <c r="F141" s="163">
        <v>0.2</v>
      </c>
      <c r="G141" s="163">
        <v>0.3</v>
      </c>
      <c r="H141" s="163">
        <v>0</v>
      </c>
      <c r="I141" s="163">
        <v>0</v>
      </c>
      <c r="J141" s="163">
        <v>0</v>
      </c>
      <c r="K141" s="163">
        <v>0</v>
      </c>
      <c r="L141" s="163"/>
      <c r="M141" s="163"/>
      <c r="N141" s="163"/>
      <c r="O141" s="163"/>
      <c r="P141" s="163"/>
      <c r="Q141" s="163"/>
      <c r="R141" s="73">
        <v>392</v>
      </c>
      <c r="S141" s="73">
        <v>394</v>
      </c>
      <c r="T141" s="72"/>
      <c r="U141" s="72"/>
      <c r="V141" s="82">
        <f t="shared" si="55"/>
        <v>0.25</v>
      </c>
      <c r="W141" s="82">
        <f t="shared" si="56"/>
        <v>0</v>
      </c>
      <c r="X141" s="82">
        <f t="shared" si="57"/>
        <v>0</v>
      </c>
      <c r="Y141" s="177">
        <f t="shared" si="58"/>
        <v>0</v>
      </c>
      <c r="Z141" s="367"/>
      <c r="AA141" s="362"/>
      <c r="AB141" s="362"/>
      <c r="AC141" s="362"/>
      <c r="AD141" s="362"/>
      <c r="AE141" s="362"/>
      <c r="AF141" s="362"/>
      <c r="AG141" s="362"/>
      <c r="AH141" s="362"/>
      <c r="AI141" s="553"/>
      <c r="AJ141" s="553"/>
    </row>
    <row r="142" spans="1:36" ht="15.75" x14ac:dyDescent="0.25">
      <c r="A142" s="333"/>
      <c r="B142" s="371"/>
      <c r="C142" s="375"/>
      <c r="D142" s="373"/>
      <c r="E142" s="7" t="s">
        <v>495</v>
      </c>
      <c r="F142" s="7">
        <v>23.5</v>
      </c>
      <c r="G142" s="7">
        <v>36.1</v>
      </c>
      <c r="H142" s="7">
        <v>12.9</v>
      </c>
      <c r="I142" s="7">
        <v>22.6</v>
      </c>
      <c r="J142" s="7">
        <v>36.9</v>
      </c>
      <c r="K142" s="7">
        <v>22.8</v>
      </c>
      <c r="L142" s="7"/>
      <c r="M142" s="7"/>
      <c r="N142" s="7"/>
      <c r="O142" s="7"/>
      <c r="P142" s="7"/>
      <c r="Q142" s="7"/>
      <c r="R142" s="73">
        <v>392</v>
      </c>
      <c r="S142" s="73">
        <v>394</v>
      </c>
      <c r="T142" s="73"/>
      <c r="U142" s="73"/>
      <c r="V142" s="82">
        <f t="shared" si="55"/>
        <v>24.166666666666668</v>
      </c>
      <c r="W142" s="82">
        <f t="shared" si="56"/>
        <v>27.433333333333334</v>
      </c>
      <c r="X142" s="82">
        <f t="shared" si="57"/>
        <v>0</v>
      </c>
      <c r="Y142" s="177">
        <f t="shared" si="58"/>
        <v>0</v>
      </c>
      <c r="Z142" s="367"/>
      <c r="AA142" s="362"/>
      <c r="AB142" s="362"/>
      <c r="AC142" s="362"/>
      <c r="AD142" s="362"/>
      <c r="AE142" s="362"/>
      <c r="AF142" s="362"/>
      <c r="AG142" s="362"/>
      <c r="AH142" s="362"/>
      <c r="AI142" s="553"/>
      <c r="AJ142" s="553"/>
    </row>
    <row r="143" spans="1:36" ht="15.75" x14ac:dyDescent="0.25">
      <c r="A143" s="333"/>
      <c r="B143" s="371"/>
      <c r="C143" s="375"/>
      <c r="D143" s="373"/>
      <c r="E143" s="163" t="s">
        <v>496</v>
      </c>
      <c r="F143" s="163">
        <v>1.4</v>
      </c>
      <c r="G143" s="163">
        <v>16.5</v>
      </c>
      <c r="H143" s="163">
        <v>0.1</v>
      </c>
      <c r="I143" s="163">
        <v>3.2</v>
      </c>
      <c r="J143" s="163">
        <v>18.600000000000001</v>
      </c>
      <c r="K143" s="163">
        <v>4.0999999999999996</v>
      </c>
      <c r="L143" s="163"/>
      <c r="M143" s="163"/>
      <c r="N143" s="163"/>
      <c r="O143" s="163"/>
      <c r="P143" s="163"/>
      <c r="Q143" s="163"/>
      <c r="R143" s="73">
        <v>392</v>
      </c>
      <c r="S143" s="73">
        <v>394</v>
      </c>
      <c r="T143" s="72"/>
      <c r="U143" s="72"/>
      <c r="V143" s="82">
        <f t="shared" si="55"/>
        <v>6</v>
      </c>
      <c r="W143" s="82">
        <f t="shared" si="56"/>
        <v>8.6333333333333329</v>
      </c>
      <c r="X143" s="82">
        <f t="shared" si="57"/>
        <v>0</v>
      </c>
      <c r="Y143" s="177">
        <f t="shared" si="58"/>
        <v>0</v>
      </c>
      <c r="Z143" s="367"/>
      <c r="AA143" s="362"/>
      <c r="AB143" s="362"/>
      <c r="AC143" s="362"/>
      <c r="AD143" s="362"/>
      <c r="AE143" s="362"/>
      <c r="AF143" s="362"/>
      <c r="AG143" s="362"/>
      <c r="AH143" s="362"/>
      <c r="AI143" s="553"/>
      <c r="AJ143" s="553"/>
    </row>
    <row r="144" spans="1:36" ht="15.75" x14ac:dyDescent="0.25">
      <c r="A144" s="333"/>
      <c r="B144" s="371"/>
      <c r="C144" s="375"/>
      <c r="D144" s="373"/>
      <c r="E144" s="7" t="s">
        <v>497</v>
      </c>
      <c r="F144" s="7">
        <v>8.4</v>
      </c>
      <c r="G144" s="7">
        <v>32.299999999999997</v>
      </c>
      <c r="H144" s="7">
        <v>19</v>
      </c>
      <c r="I144" s="7">
        <v>8.1999999999999993</v>
      </c>
      <c r="J144" s="7">
        <v>4.7</v>
      </c>
      <c r="K144" s="7">
        <v>6.6</v>
      </c>
      <c r="L144" s="7"/>
      <c r="M144" s="7"/>
      <c r="N144" s="7"/>
      <c r="O144" s="7"/>
      <c r="P144" s="7"/>
      <c r="Q144" s="7"/>
      <c r="R144" s="73">
        <v>392</v>
      </c>
      <c r="S144" s="73">
        <v>394</v>
      </c>
      <c r="T144" s="73"/>
      <c r="U144" s="73"/>
      <c r="V144" s="82">
        <f t="shared" si="55"/>
        <v>19.899999999999999</v>
      </c>
      <c r="W144" s="82">
        <f t="shared" si="56"/>
        <v>6.5</v>
      </c>
      <c r="X144" s="82">
        <f t="shared" si="57"/>
        <v>0</v>
      </c>
      <c r="Y144" s="177">
        <f t="shared" si="58"/>
        <v>0</v>
      </c>
      <c r="Z144" s="367"/>
      <c r="AA144" s="362"/>
      <c r="AB144" s="362"/>
      <c r="AC144" s="362"/>
      <c r="AD144" s="362"/>
      <c r="AE144" s="362"/>
      <c r="AF144" s="362"/>
      <c r="AG144" s="362"/>
      <c r="AH144" s="362"/>
      <c r="AI144" s="553"/>
      <c r="AJ144" s="553"/>
    </row>
    <row r="145" spans="1:36" ht="31.5" x14ac:dyDescent="0.25">
      <c r="A145" s="333"/>
      <c r="B145" s="371"/>
      <c r="C145" s="375"/>
      <c r="D145" s="373"/>
      <c r="E145" s="163" t="s">
        <v>498</v>
      </c>
      <c r="F145" s="163">
        <v>13.6</v>
      </c>
      <c r="G145" s="163">
        <v>10.1</v>
      </c>
      <c r="H145" s="163">
        <v>15.2</v>
      </c>
      <c r="I145" s="163">
        <v>12.8</v>
      </c>
      <c r="J145" s="163">
        <v>14.6</v>
      </c>
      <c r="K145" s="163">
        <v>13.7</v>
      </c>
      <c r="L145" s="163"/>
      <c r="M145" s="163"/>
      <c r="N145" s="163"/>
      <c r="O145" s="163"/>
      <c r="P145" s="163"/>
      <c r="Q145" s="163"/>
      <c r="R145" s="73">
        <v>392</v>
      </c>
      <c r="S145" s="73">
        <v>394</v>
      </c>
      <c r="T145" s="72"/>
      <c r="U145" s="72"/>
      <c r="V145" s="82">
        <f t="shared" si="55"/>
        <v>12.966666666666667</v>
      </c>
      <c r="W145" s="82">
        <f t="shared" si="56"/>
        <v>13.699999999999998</v>
      </c>
      <c r="X145" s="82">
        <f t="shared" si="57"/>
        <v>0</v>
      </c>
      <c r="Y145" s="177">
        <f t="shared" si="58"/>
        <v>0</v>
      </c>
      <c r="Z145" s="367"/>
      <c r="AA145" s="362"/>
      <c r="AB145" s="362"/>
      <c r="AC145" s="362"/>
      <c r="AD145" s="362"/>
      <c r="AE145" s="362"/>
      <c r="AF145" s="362"/>
      <c r="AG145" s="362"/>
      <c r="AH145" s="362"/>
      <c r="AI145" s="553"/>
      <c r="AJ145" s="553"/>
    </row>
    <row r="146" spans="1:36" ht="16.5" thickBot="1" x14ac:dyDescent="0.3">
      <c r="A146" s="334"/>
      <c r="B146" s="372"/>
      <c r="C146" s="376"/>
      <c r="D146" s="356"/>
      <c r="E146" s="38" t="s">
        <v>402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70"/>
      <c r="S146" s="70"/>
      <c r="T146" s="70"/>
      <c r="U146" s="70"/>
      <c r="V146" s="84">
        <f t="shared" si="55"/>
        <v>0</v>
      </c>
      <c r="W146" s="84">
        <f t="shared" si="56"/>
        <v>0</v>
      </c>
      <c r="X146" s="84">
        <f t="shared" si="57"/>
        <v>0</v>
      </c>
      <c r="Y146" s="178">
        <f t="shared" si="58"/>
        <v>0</v>
      </c>
      <c r="Z146" s="368"/>
      <c r="AA146" s="363"/>
      <c r="AB146" s="363"/>
      <c r="AC146" s="363"/>
      <c r="AD146" s="363"/>
      <c r="AE146" s="363"/>
      <c r="AF146" s="363"/>
      <c r="AG146" s="363"/>
      <c r="AH146" s="363"/>
      <c r="AI146" s="554"/>
      <c r="AJ146" s="554"/>
    </row>
    <row r="147" spans="1:36" ht="18.75" x14ac:dyDescent="0.3">
      <c r="C147" s="148"/>
      <c r="AF147" s="102"/>
      <c r="AG147" s="102"/>
    </row>
    <row r="149" spans="1:36" ht="21" x14ac:dyDescent="0.35">
      <c r="C149" s="164"/>
    </row>
  </sheetData>
  <sheetProtection password="CC55" sheet="1" objects="1" scenarios="1" formatCells="0" formatColumns="0" formatRows="0" insertRows="0"/>
  <mergeCells count="392">
    <mergeCell ref="AI135:AI146"/>
    <mergeCell ref="AJ135:AJ146"/>
    <mergeCell ref="AC135:AC146"/>
    <mergeCell ref="AD135:AD146"/>
    <mergeCell ref="AE135:AE146"/>
    <mergeCell ref="AF135:AF146"/>
    <mergeCell ref="AG135:AG146"/>
    <mergeCell ref="AH135:AH146"/>
    <mergeCell ref="AH130:AH134"/>
    <mergeCell ref="AI130:AI134"/>
    <mergeCell ref="AJ130:AJ134"/>
    <mergeCell ref="AD130:AD134"/>
    <mergeCell ref="AE130:AE134"/>
    <mergeCell ref="AF130:AF134"/>
    <mergeCell ref="AG130:AG134"/>
    <mergeCell ref="AB135:AB146"/>
    <mergeCell ref="AB130:AB134"/>
    <mergeCell ref="AC130:AC134"/>
    <mergeCell ref="A130:A134"/>
    <mergeCell ref="B130:B134"/>
    <mergeCell ref="C130:C134"/>
    <mergeCell ref="D130:D134"/>
    <mergeCell ref="Z130:Z134"/>
    <mergeCell ref="AA130:AA134"/>
    <mergeCell ref="C120:C124"/>
    <mergeCell ref="D120:D124"/>
    <mergeCell ref="Z120:Z124"/>
    <mergeCell ref="AA120:AA124"/>
    <mergeCell ref="A135:A146"/>
    <mergeCell ref="B135:B146"/>
    <mergeCell ref="C135:C146"/>
    <mergeCell ref="D135:D146"/>
    <mergeCell ref="Z135:Z146"/>
    <mergeCell ref="AA135:AA146"/>
    <mergeCell ref="AE125:AE129"/>
    <mergeCell ref="AF125:AF129"/>
    <mergeCell ref="AG125:AG129"/>
    <mergeCell ref="AH125:AH129"/>
    <mergeCell ref="AI125:AI129"/>
    <mergeCell ref="AJ125:AJ129"/>
    <mergeCell ref="AJ120:AJ124"/>
    <mergeCell ref="A125:A129"/>
    <mergeCell ref="B125:B129"/>
    <mergeCell ref="C125:C129"/>
    <mergeCell ref="D125:D129"/>
    <mergeCell ref="Z125:Z129"/>
    <mergeCell ref="AA125:AA129"/>
    <mergeCell ref="AB125:AB129"/>
    <mergeCell ref="AC125:AC129"/>
    <mergeCell ref="AD125:AD129"/>
    <mergeCell ref="AD120:AD124"/>
    <mergeCell ref="AE120:AE124"/>
    <mergeCell ref="AF120:AF124"/>
    <mergeCell ref="AG120:AG124"/>
    <mergeCell ref="AH120:AH124"/>
    <mergeCell ref="AI120:AI124"/>
    <mergeCell ref="A120:A124"/>
    <mergeCell ref="B120:B124"/>
    <mergeCell ref="AB120:AB124"/>
    <mergeCell ref="AC120:AC124"/>
    <mergeCell ref="AC117:AC119"/>
    <mergeCell ref="AH112:AH116"/>
    <mergeCell ref="AI112:AI116"/>
    <mergeCell ref="AJ112:AJ116"/>
    <mergeCell ref="A117:A119"/>
    <mergeCell ref="B117:B119"/>
    <mergeCell ref="C117:C119"/>
    <mergeCell ref="D117:D119"/>
    <mergeCell ref="Z117:Z119"/>
    <mergeCell ref="AA117:AA119"/>
    <mergeCell ref="AB117:AB119"/>
    <mergeCell ref="AB112:AB116"/>
    <mergeCell ref="AC112:AC116"/>
    <mergeCell ref="AD112:AD116"/>
    <mergeCell ref="AE112:AE116"/>
    <mergeCell ref="AF112:AF116"/>
    <mergeCell ref="AG112:AG116"/>
    <mergeCell ref="A112:A116"/>
    <mergeCell ref="B112:B116"/>
    <mergeCell ref="C112:C116"/>
    <mergeCell ref="D112:D116"/>
    <mergeCell ref="Z112:Z116"/>
    <mergeCell ref="AJ117:AJ119"/>
    <mergeCell ref="AJ110:AJ111"/>
    <mergeCell ref="AJ107:AJ109"/>
    <mergeCell ref="A110:A111"/>
    <mergeCell ref="B110:B111"/>
    <mergeCell ref="C110:C111"/>
    <mergeCell ref="D110:D111"/>
    <mergeCell ref="Z110:Z111"/>
    <mergeCell ref="AA110:AA111"/>
    <mergeCell ref="AB110:AB111"/>
    <mergeCell ref="AC110:AC111"/>
    <mergeCell ref="AD110:AD111"/>
    <mergeCell ref="AD107:AD109"/>
    <mergeCell ref="AE107:AE109"/>
    <mergeCell ref="AF107:AF109"/>
    <mergeCell ref="AG107:AG109"/>
    <mergeCell ref="AH107:AH109"/>
    <mergeCell ref="AI107:AI109"/>
    <mergeCell ref="A107:A109"/>
    <mergeCell ref="B107:B109"/>
    <mergeCell ref="C107:C109"/>
    <mergeCell ref="D107:D109"/>
    <mergeCell ref="AD117:AD119"/>
    <mergeCell ref="AE117:AE119"/>
    <mergeCell ref="AG105:AG106"/>
    <mergeCell ref="AH105:AH106"/>
    <mergeCell ref="AE110:AE111"/>
    <mergeCell ref="AF110:AF111"/>
    <mergeCell ref="AG110:AG111"/>
    <mergeCell ref="AH110:AH111"/>
    <mergeCell ref="AI110:AI111"/>
    <mergeCell ref="AA112:AA116"/>
    <mergeCell ref="AI117:AI119"/>
    <mergeCell ref="AF117:AF119"/>
    <mergeCell ref="AG117:AG119"/>
    <mergeCell ref="AH117:AH119"/>
    <mergeCell ref="D103:D104"/>
    <mergeCell ref="Z107:Z109"/>
    <mergeCell ref="AA107:AA109"/>
    <mergeCell ref="AB107:AB109"/>
    <mergeCell ref="AC107:AC109"/>
    <mergeCell ref="AC105:AC106"/>
    <mergeCell ref="AD91:AD102"/>
    <mergeCell ref="AE91:AE102"/>
    <mergeCell ref="AF91:AF102"/>
    <mergeCell ref="AE105:AE106"/>
    <mergeCell ref="AF105:AF106"/>
    <mergeCell ref="C87:C90"/>
    <mergeCell ref="AH91:AH102"/>
    <mergeCell ref="AI103:AI104"/>
    <mergeCell ref="AJ103:AJ104"/>
    <mergeCell ref="A105:A106"/>
    <mergeCell ref="B105:B106"/>
    <mergeCell ref="C105:C106"/>
    <mergeCell ref="D105:D106"/>
    <mergeCell ref="L105:Q105"/>
    <mergeCell ref="Z105:Z106"/>
    <mergeCell ref="AA105:AA106"/>
    <mergeCell ref="AB105:AB106"/>
    <mergeCell ref="AC103:AC104"/>
    <mergeCell ref="AD103:AD104"/>
    <mergeCell ref="AE103:AE104"/>
    <mergeCell ref="AF103:AF104"/>
    <mergeCell ref="AG103:AG104"/>
    <mergeCell ref="AH103:AH104"/>
    <mergeCell ref="AI105:AI106"/>
    <mergeCell ref="AJ105:AJ106"/>
    <mergeCell ref="AD105:AD106"/>
    <mergeCell ref="A103:A104"/>
    <mergeCell ref="B103:B104"/>
    <mergeCell ref="C103:C104"/>
    <mergeCell ref="A76:A81"/>
    <mergeCell ref="L103:Q103"/>
    <mergeCell ref="Z103:Z104"/>
    <mergeCell ref="AA103:AA104"/>
    <mergeCell ref="AB103:AB104"/>
    <mergeCell ref="AC91:AC102"/>
    <mergeCell ref="AH87:AH90"/>
    <mergeCell ref="AI87:AI90"/>
    <mergeCell ref="AJ87:AJ90"/>
    <mergeCell ref="A91:A102"/>
    <mergeCell ref="B91:B102"/>
    <mergeCell ref="C91:C102"/>
    <mergeCell ref="D91:D102"/>
    <mergeCell ref="Z91:Z102"/>
    <mergeCell ref="AA91:AA102"/>
    <mergeCell ref="AB91:AB102"/>
    <mergeCell ref="AB87:AB90"/>
    <mergeCell ref="AC87:AC90"/>
    <mergeCell ref="AD87:AD90"/>
    <mergeCell ref="AE87:AE90"/>
    <mergeCell ref="AF87:AF90"/>
    <mergeCell ref="AG87:AG90"/>
    <mergeCell ref="A87:A90"/>
    <mergeCell ref="B87:B90"/>
    <mergeCell ref="A82:A86"/>
    <mergeCell ref="B82:B86"/>
    <mergeCell ref="C82:C86"/>
    <mergeCell ref="D82:D86"/>
    <mergeCell ref="Z82:Z86"/>
    <mergeCell ref="AA82:AA86"/>
    <mergeCell ref="AB82:AB86"/>
    <mergeCell ref="AC82:AC86"/>
    <mergeCell ref="AD82:AD86"/>
    <mergeCell ref="AE82:AE86"/>
    <mergeCell ref="AF82:AF86"/>
    <mergeCell ref="AG82:AG86"/>
    <mergeCell ref="AH82:AH86"/>
    <mergeCell ref="D87:D90"/>
    <mergeCell ref="Z87:Z90"/>
    <mergeCell ref="AA87:AA90"/>
    <mergeCell ref="AI91:AI102"/>
    <mergeCell ref="AJ91:AJ102"/>
    <mergeCell ref="AI82:AI86"/>
    <mergeCell ref="AJ82:AJ86"/>
    <mergeCell ref="AG91:AG102"/>
    <mergeCell ref="AA62:AA71"/>
    <mergeCell ref="AI72:AI75"/>
    <mergeCell ref="AJ72:AJ75"/>
    <mergeCell ref="B76:B81"/>
    <mergeCell ref="C76:C81"/>
    <mergeCell ref="D76:D81"/>
    <mergeCell ref="Z76:Z81"/>
    <mergeCell ref="AA76:AA81"/>
    <mergeCell ref="AB76:AB81"/>
    <mergeCell ref="AC76:AC81"/>
    <mergeCell ref="AC72:AC75"/>
    <mergeCell ref="AH62:AH71"/>
    <mergeCell ref="AD72:AD75"/>
    <mergeCell ref="AE72:AE75"/>
    <mergeCell ref="AF72:AF75"/>
    <mergeCell ref="AG72:AG75"/>
    <mergeCell ref="AH72:AH75"/>
    <mergeCell ref="AJ76:AJ81"/>
    <mergeCell ref="AD76:AD81"/>
    <mergeCell ref="AE76:AE81"/>
    <mergeCell ref="AF76:AF81"/>
    <mergeCell ref="AG76:AG81"/>
    <mergeCell ref="AH76:AH81"/>
    <mergeCell ref="AI76:AI81"/>
    <mergeCell ref="C50:C55"/>
    <mergeCell ref="D50:D55"/>
    <mergeCell ref="Z50:Z55"/>
    <mergeCell ref="AA50:AA55"/>
    <mergeCell ref="AI62:AI71"/>
    <mergeCell ref="AJ62:AJ71"/>
    <mergeCell ref="A72:A75"/>
    <mergeCell ref="B72:B75"/>
    <mergeCell ref="C72:C75"/>
    <mergeCell ref="D72:D75"/>
    <mergeCell ref="Z72:Z75"/>
    <mergeCell ref="AA72:AA75"/>
    <mergeCell ref="AB72:AB75"/>
    <mergeCell ref="AB62:AB71"/>
    <mergeCell ref="AC62:AC71"/>
    <mergeCell ref="AD62:AD71"/>
    <mergeCell ref="AE62:AE71"/>
    <mergeCell ref="AF62:AF71"/>
    <mergeCell ref="AG62:AG71"/>
    <mergeCell ref="A62:A71"/>
    <mergeCell ref="B62:B71"/>
    <mergeCell ref="C62:C71"/>
    <mergeCell ref="D62:D71"/>
    <mergeCell ref="Z62:Z71"/>
    <mergeCell ref="AE56:AE61"/>
    <mergeCell ref="AF56:AF61"/>
    <mergeCell ref="AG56:AG61"/>
    <mergeCell ref="AH56:AH61"/>
    <mergeCell ref="AI56:AI61"/>
    <mergeCell ref="AJ56:AJ61"/>
    <mergeCell ref="AJ50:AJ55"/>
    <mergeCell ref="A56:A61"/>
    <mergeCell ref="B56:B61"/>
    <mergeCell ref="C56:C61"/>
    <mergeCell ref="D56:D61"/>
    <mergeCell ref="Z56:Z61"/>
    <mergeCell ref="AA56:AA61"/>
    <mergeCell ref="AB56:AB61"/>
    <mergeCell ref="AC56:AC61"/>
    <mergeCell ref="AD56:AD61"/>
    <mergeCell ref="AD50:AD55"/>
    <mergeCell ref="AE50:AE55"/>
    <mergeCell ref="AF50:AF55"/>
    <mergeCell ref="AG50:AG55"/>
    <mergeCell ref="AH50:AH55"/>
    <mergeCell ref="AI50:AI55"/>
    <mergeCell ref="A50:A55"/>
    <mergeCell ref="B50:B55"/>
    <mergeCell ref="A34:A41"/>
    <mergeCell ref="B34:B41"/>
    <mergeCell ref="C34:C41"/>
    <mergeCell ref="D34:D41"/>
    <mergeCell ref="Z34:Z41"/>
    <mergeCell ref="AD42:AD49"/>
    <mergeCell ref="AE42:AE49"/>
    <mergeCell ref="AF42:AF49"/>
    <mergeCell ref="AG42:AG49"/>
    <mergeCell ref="AG22:AG26"/>
    <mergeCell ref="AH22:AH26"/>
    <mergeCell ref="AI22:AI26"/>
    <mergeCell ref="A22:A26"/>
    <mergeCell ref="B22:B26"/>
    <mergeCell ref="C22:C26"/>
    <mergeCell ref="AB50:AB55"/>
    <mergeCell ref="AC50:AC55"/>
    <mergeCell ref="AC42:AC49"/>
    <mergeCell ref="AH34:AH41"/>
    <mergeCell ref="AI34:AI41"/>
    <mergeCell ref="A42:A49"/>
    <mergeCell ref="B42:B49"/>
    <mergeCell ref="C42:C49"/>
    <mergeCell ref="D42:D49"/>
    <mergeCell ref="Z42:Z49"/>
    <mergeCell ref="AA42:AA49"/>
    <mergeCell ref="AB42:AB49"/>
    <mergeCell ref="AB34:AB41"/>
    <mergeCell ref="AC34:AC41"/>
    <mergeCell ref="AD34:AD41"/>
    <mergeCell ref="AE34:AE41"/>
    <mergeCell ref="AF34:AF41"/>
    <mergeCell ref="AG34:AG41"/>
    <mergeCell ref="A27:A33"/>
    <mergeCell ref="B27:B33"/>
    <mergeCell ref="C27:C33"/>
    <mergeCell ref="D27:D33"/>
    <mergeCell ref="Z27:Z33"/>
    <mergeCell ref="AA27:AA33"/>
    <mergeCell ref="AB27:AB33"/>
    <mergeCell ref="AC27:AC33"/>
    <mergeCell ref="AD27:AD33"/>
    <mergeCell ref="AE27:AE33"/>
    <mergeCell ref="AF27:AF33"/>
    <mergeCell ref="AG27:AG33"/>
    <mergeCell ref="AH27:AH33"/>
    <mergeCell ref="AA34:AA41"/>
    <mergeCell ref="AI42:AI49"/>
    <mergeCell ref="AJ42:AJ49"/>
    <mergeCell ref="AI27:AI33"/>
    <mergeCell ref="AJ27:AJ33"/>
    <mergeCell ref="AJ34:AJ41"/>
    <mergeCell ref="AH42:AH49"/>
    <mergeCell ref="D22:D26"/>
    <mergeCell ref="Z22:Z26"/>
    <mergeCell ref="AA22:AA26"/>
    <mergeCell ref="AB22:AB26"/>
    <mergeCell ref="AC22:AC26"/>
    <mergeCell ref="AC18:AC21"/>
    <mergeCell ref="AH12:AH17"/>
    <mergeCell ref="AI12:AI17"/>
    <mergeCell ref="AJ12:AJ17"/>
    <mergeCell ref="AD12:AD17"/>
    <mergeCell ref="AE12:AE17"/>
    <mergeCell ref="AF12:AF17"/>
    <mergeCell ref="AG12:AG17"/>
    <mergeCell ref="AI18:AI21"/>
    <mergeCell ref="AJ18:AJ21"/>
    <mergeCell ref="AD18:AD21"/>
    <mergeCell ref="AE18:AE21"/>
    <mergeCell ref="AF18:AF21"/>
    <mergeCell ref="AG18:AG21"/>
    <mergeCell ref="AH18:AH21"/>
    <mergeCell ref="AJ22:AJ26"/>
    <mergeCell ref="AD22:AD26"/>
    <mergeCell ref="AE22:AE26"/>
    <mergeCell ref="AF22:AF26"/>
    <mergeCell ref="A18:A21"/>
    <mergeCell ref="B18:B21"/>
    <mergeCell ref="C18:C21"/>
    <mergeCell ref="D18:D21"/>
    <mergeCell ref="Z18:Z21"/>
    <mergeCell ref="AA18:AA21"/>
    <mergeCell ref="AB18:AB21"/>
    <mergeCell ref="AB12:AB17"/>
    <mergeCell ref="AC12:AC17"/>
    <mergeCell ref="A12:A17"/>
    <mergeCell ref="B12:B17"/>
    <mergeCell ref="C12:C17"/>
    <mergeCell ref="D12:D17"/>
    <mergeCell ref="Z12:Z17"/>
    <mergeCell ref="AA12:AA1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AH8:AH1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34"/>
  <sheetViews>
    <sheetView tabSelected="1" zoomScale="40" zoomScaleNormal="40" workbookViewId="0">
      <selection activeCell="AO16" sqref="AO1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4.4257812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877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355" t="s">
        <v>876</v>
      </c>
      <c r="E8" s="286" t="s">
        <v>12</v>
      </c>
      <c r="F8" s="292" t="s">
        <v>6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303" t="s">
        <v>875</v>
      </c>
    </row>
    <row r="9" spans="1:36" ht="33" customHeight="1" thickBot="1" x14ac:dyDescent="0.3">
      <c r="A9" s="284"/>
      <c r="B9" s="287"/>
      <c r="C9" s="290"/>
      <c r="D9" s="373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478"/>
    </row>
    <row r="10" spans="1:36" ht="16.5" thickBot="1" x14ac:dyDescent="0.3">
      <c r="A10" s="284"/>
      <c r="B10" s="287"/>
      <c r="C10" s="290"/>
      <c r="D10" s="373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478"/>
    </row>
    <row r="11" spans="1:36" ht="16.5" thickBot="1" x14ac:dyDescent="0.3">
      <c r="A11" s="285"/>
      <c r="B11" s="288"/>
      <c r="C11" s="291"/>
      <c r="D11" s="374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478"/>
    </row>
    <row r="12" spans="1:36" ht="18.75" x14ac:dyDescent="0.25">
      <c r="A12" s="317">
        <v>1</v>
      </c>
      <c r="B12" s="377" t="s">
        <v>390</v>
      </c>
      <c r="C12" s="355" t="s">
        <v>87</v>
      </c>
      <c r="D12" s="355">
        <f>400*0.9</f>
        <v>360</v>
      </c>
      <c r="E12" s="4" t="s">
        <v>261</v>
      </c>
      <c r="F12" s="4">
        <v>78.75</v>
      </c>
      <c r="G12" s="4">
        <v>63</v>
      </c>
      <c r="H12" s="4">
        <v>63</v>
      </c>
      <c r="I12" s="4">
        <v>63</v>
      </c>
      <c r="J12" s="4">
        <v>47.25</v>
      </c>
      <c r="K12" s="4">
        <v>47.25</v>
      </c>
      <c r="L12" s="4"/>
      <c r="M12" s="4"/>
      <c r="N12" s="4"/>
      <c r="O12" s="4"/>
      <c r="P12" s="4"/>
      <c r="Q12" s="4"/>
      <c r="R12" s="69">
        <v>0.38</v>
      </c>
      <c r="S12" s="69">
        <v>0.38</v>
      </c>
      <c r="T12" s="69">
        <v>0.38</v>
      </c>
      <c r="U12" s="69">
        <v>0.38</v>
      </c>
      <c r="V12" s="44">
        <f t="shared" ref="V12:V19" si="0">IF(AND(F12=0,G12=0,H12=0),0,IF(AND(F12=0,G12=0),H12,IF(AND(F12=0,H12=0),G12,IF(AND(G12=0,H12=0),F12,IF(F12=0,(G12+H12)/2,IF(G12=0,(F12+H12)/2,IF(H12=0,(F12+G12)/2,(F12+G12+H12)/3)))))))</f>
        <v>68.25</v>
      </c>
      <c r="W12" s="44">
        <f t="shared" ref="W12:W19" si="1">IF(AND(I12=0,J12=0,K12=0),0,IF(AND(I12=0,J12=0),K12,IF(AND(I12=0,K12=0),J12,IF(AND(J12=0,K12=0),I12,IF(I12=0,(J12+K12)/2,IF(J12=0,(I12+K12)/2,IF(K12=0,(I12+J12)/2,(I12+J12+K12)/3)))))))</f>
        <v>52.5</v>
      </c>
      <c r="X12" s="44">
        <f t="shared" ref="X12:X19" si="2">IF(AND(L12=0,M12=0,N12=0),0,IF(AND(L12=0,M12=0),N12,IF(AND(L12=0,N12=0),M12,IF(AND(M12=0,N12=0),L12,IF(L12=0,(M12+N12)/2,IF(M12=0,(L12+N12)/2,IF(N12=0,(L12+M12)/2,(L12+M12+N12)/3)))))))</f>
        <v>0</v>
      </c>
      <c r="Y12" s="168">
        <f t="shared" ref="Y12:Y19" si="3">IF(AND(O12=0,P12=0,Q12=0),0,IF(AND(O12=0,P12=0),Q12,IF(AND(O12=0,Q12=0),P12,IF(AND(P12=0,Q12=0),O12,IF(O12=0,(P12+Q12)/2,IF(P12=0,(O12+Q12)/2,IF(Q12=0,(O12+P12)/2,(O12+P12+Q12)/3)))))))</f>
        <v>0</v>
      </c>
      <c r="Z12" s="249">
        <f>SUM(V12:V13)</f>
        <v>68.25</v>
      </c>
      <c r="AA12" s="201">
        <f>SUM(W12:W13)</f>
        <v>52.5</v>
      </c>
      <c r="AB12" s="201">
        <f>SUM(X12:X13)</f>
        <v>0</v>
      </c>
      <c r="AC12" s="201">
        <f>SUM(Y12:Y13)</f>
        <v>0</v>
      </c>
      <c r="AD12" s="201">
        <f>Z12*0.38*0.9*SQRT(3)</f>
        <v>40.42866392486895</v>
      </c>
      <c r="AE12" s="201">
        <f t="shared" ref="AE12:AG12" si="4">AA12*0.38*0.9*SQRT(3)</f>
        <v>31.098972249899187</v>
      </c>
      <c r="AF12" s="201">
        <f t="shared" si="4"/>
        <v>0</v>
      </c>
      <c r="AG12" s="201">
        <f t="shared" si="4"/>
        <v>0</v>
      </c>
      <c r="AH12" s="201">
        <f>MAX(Z12:AC13)</f>
        <v>68.25</v>
      </c>
      <c r="AI12" s="185">
        <f>AH12*0.38*0.9*SQRT(3)</f>
        <v>40.42866392486895</v>
      </c>
      <c r="AJ12" s="185">
        <f>D12-AI12</f>
        <v>319.57133607513106</v>
      </c>
    </row>
    <row r="13" spans="1:36" ht="19.5" thickBot="1" x14ac:dyDescent="0.3">
      <c r="A13" s="319"/>
      <c r="B13" s="376"/>
      <c r="C13" s="356"/>
      <c r="D13" s="35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70"/>
      <c r="S13" s="70"/>
      <c r="T13" s="70"/>
      <c r="U13" s="70"/>
      <c r="V13" s="50">
        <f t="shared" si="0"/>
        <v>0</v>
      </c>
      <c r="W13" s="50">
        <f t="shared" si="1"/>
        <v>0</v>
      </c>
      <c r="X13" s="50">
        <f t="shared" si="2"/>
        <v>0</v>
      </c>
      <c r="Y13" s="170">
        <f t="shared" si="3"/>
        <v>0</v>
      </c>
      <c r="Z13" s="251"/>
      <c r="AA13" s="203"/>
      <c r="AB13" s="203"/>
      <c r="AC13" s="203"/>
      <c r="AD13" s="203"/>
      <c r="AE13" s="203"/>
      <c r="AF13" s="203"/>
      <c r="AG13" s="203"/>
      <c r="AH13" s="203"/>
      <c r="AI13" s="187"/>
      <c r="AJ13" s="187"/>
    </row>
    <row r="14" spans="1:36" ht="18.75" x14ac:dyDescent="0.25">
      <c r="A14" s="329">
        <v>2</v>
      </c>
      <c r="B14" s="374" t="s">
        <v>20</v>
      </c>
      <c r="C14" s="355" t="s">
        <v>87</v>
      </c>
      <c r="D14" s="355">
        <f>400*0.9</f>
        <v>360</v>
      </c>
      <c r="E14" s="18" t="s">
        <v>262</v>
      </c>
      <c r="F14" s="18">
        <v>0</v>
      </c>
      <c r="G14" s="18">
        <v>15.75</v>
      </c>
      <c r="H14" s="18">
        <v>0</v>
      </c>
      <c r="I14" s="18">
        <v>0</v>
      </c>
      <c r="J14" s="18">
        <v>0</v>
      </c>
      <c r="K14" s="18">
        <v>0</v>
      </c>
      <c r="L14" s="18"/>
      <c r="M14" s="18"/>
      <c r="N14" s="18"/>
      <c r="O14" s="18"/>
      <c r="P14" s="18"/>
      <c r="Q14" s="18"/>
      <c r="R14" s="71">
        <v>0.38</v>
      </c>
      <c r="S14" s="71">
        <v>0.38</v>
      </c>
      <c r="T14" s="71">
        <v>0.38</v>
      </c>
      <c r="U14" s="71">
        <v>0.38</v>
      </c>
      <c r="V14" s="56">
        <f t="shared" si="0"/>
        <v>15.75</v>
      </c>
      <c r="W14" s="56">
        <f t="shared" si="1"/>
        <v>0</v>
      </c>
      <c r="X14" s="56">
        <f t="shared" si="2"/>
        <v>0</v>
      </c>
      <c r="Y14" s="171">
        <f t="shared" si="3"/>
        <v>0</v>
      </c>
      <c r="Z14" s="267">
        <f>SUM(V14:V15)</f>
        <v>15.75</v>
      </c>
      <c r="AA14" s="264">
        <f>SUM(W14:W15)</f>
        <v>0</v>
      </c>
      <c r="AB14" s="264">
        <f>SUM(X14:X15)</f>
        <v>0</v>
      </c>
      <c r="AC14" s="264">
        <f>SUM(Y14:Y15)</f>
        <v>0</v>
      </c>
      <c r="AD14" s="201">
        <f t="shared" ref="AD14:AG23" si="5">Z14*0.38*0.9*SQRT(3)</f>
        <v>9.3296916749697587</v>
      </c>
      <c r="AE14" s="201">
        <f t="shared" si="5"/>
        <v>0</v>
      </c>
      <c r="AF14" s="201">
        <f t="shared" si="5"/>
        <v>0</v>
      </c>
      <c r="AG14" s="201">
        <f t="shared" si="5"/>
        <v>0</v>
      </c>
      <c r="AH14" s="264">
        <f>MAX(Z14:AC15)</f>
        <v>15.75</v>
      </c>
      <c r="AI14" s="185">
        <f t="shared" ref="AI14" si="6">AH14*0.38*0.9*SQRT(3)</f>
        <v>9.3296916749697587</v>
      </c>
      <c r="AJ14" s="185">
        <f>D14-AI14</f>
        <v>350.67030832503025</v>
      </c>
    </row>
    <row r="15" spans="1:36" ht="19.5" thickBot="1" x14ac:dyDescent="0.3">
      <c r="A15" s="319"/>
      <c r="B15" s="376"/>
      <c r="C15" s="356"/>
      <c r="D15" s="35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70"/>
      <c r="S15" s="70"/>
      <c r="T15" s="70"/>
      <c r="U15" s="70"/>
      <c r="V15" s="50">
        <f t="shared" si="0"/>
        <v>0</v>
      </c>
      <c r="W15" s="50">
        <f t="shared" si="1"/>
        <v>0</v>
      </c>
      <c r="X15" s="50">
        <f t="shared" si="2"/>
        <v>0</v>
      </c>
      <c r="Y15" s="170">
        <f t="shared" si="3"/>
        <v>0</v>
      </c>
      <c r="Z15" s="251"/>
      <c r="AA15" s="203"/>
      <c r="AB15" s="203"/>
      <c r="AC15" s="203"/>
      <c r="AD15" s="203"/>
      <c r="AE15" s="203"/>
      <c r="AF15" s="203"/>
      <c r="AG15" s="203"/>
      <c r="AH15" s="203"/>
      <c r="AI15" s="187"/>
      <c r="AJ15" s="187"/>
    </row>
    <row r="16" spans="1:36" ht="18.75" x14ac:dyDescent="0.25">
      <c r="A16" s="332">
        <v>3</v>
      </c>
      <c r="B16" s="370" t="s">
        <v>28</v>
      </c>
      <c r="C16" s="359" t="s">
        <v>18</v>
      </c>
      <c r="D16" s="359">
        <f>160*0.9</f>
        <v>144</v>
      </c>
      <c r="E16" s="18" t="s">
        <v>263</v>
      </c>
      <c r="F16" s="18">
        <v>15.75</v>
      </c>
      <c r="G16" s="18">
        <v>15.75</v>
      </c>
      <c r="H16" s="18">
        <v>15.75</v>
      </c>
      <c r="I16" s="18">
        <v>15.75</v>
      </c>
      <c r="J16" s="18">
        <v>15.75</v>
      </c>
      <c r="K16" s="18">
        <v>15.75</v>
      </c>
      <c r="L16" s="18"/>
      <c r="M16" s="18"/>
      <c r="N16" s="18"/>
      <c r="O16" s="18"/>
      <c r="P16" s="18"/>
      <c r="Q16" s="18"/>
      <c r="R16" s="71">
        <v>0.38</v>
      </c>
      <c r="S16" s="71">
        <v>0.38</v>
      </c>
      <c r="T16" s="71">
        <v>0.38</v>
      </c>
      <c r="U16" s="71">
        <v>0.38</v>
      </c>
      <c r="V16" s="56">
        <f t="shared" si="0"/>
        <v>15.75</v>
      </c>
      <c r="W16" s="56">
        <f t="shared" si="1"/>
        <v>15.75</v>
      </c>
      <c r="X16" s="56">
        <f t="shared" si="2"/>
        <v>0</v>
      </c>
      <c r="Y16" s="171">
        <f t="shared" si="3"/>
        <v>0</v>
      </c>
      <c r="Z16" s="267">
        <f>SUM(V16:V18)</f>
        <v>15.75</v>
      </c>
      <c r="AA16" s="264">
        <f>SUM(W16:W18)</f>
        <v>15.75</v>
      </c>
      <c r="AB16" s="264">
        <f>SUM(X16:X18)</f>
        <v>0</v>
      </c>
      <c r="AC16" s="264">
        <f>SUM(Y16:Y18)</f>
        <v>0</v>
      </c>
      <c r="AD16" s="201">
        <f t="shared" ref="AD16" si="7">Z16*0.38*0.9*SQRT(3)</f>
        <v>9.3296916749697587</v>
      </c>
      <c r="AE16" s="201">
        <f t="shared" si="5"/>
        <v>9.3296916749697587</v>
      </c>
      <c r="AF16" s="201">
        <f t="shared" si="5"/>
        <v>0</v>
      </c>
      <c r="AG16" s="201">
        <f t="shared" si="5"/>
        <v>0</v>
      </c>
      <c r="AH16" s="264">
        <f>MAX(Z16:AC18)</f>
        <v>15.75</v>
      </c>
      <c r="AI16" s="185">
        <f t="shared" ref="AI16" si="8">AH16*0.38*0.9*SQRT(3)</f>
        <v>9.3296916749697587</v>
      </c>
      <c r="AJ16" s="185">
        <f>D16-AI16</f>
        <v>134.67030832503025</v>
      </c>
    </row>
    <row r="17" spans="1:36" ht="18.75" x14ac:dyDescent="0.25">
      <c r="A17" s="333"/>
      <c r="B17" s="371"/>
      <c r="C17" s="369"/>
      <c r="D17" s="36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72"/>
      <c r="S17" s="72"/>
      <c r="T17" s="72"/>
      <c r="U17" s="72"/>
      <c r="V17" s="46">
        <f t="shared" si="0"/>
        <v>0</v>
      </c>
      <c r="W17" s="46">
        <f t="shared" si="1"/>
        <v>0</v>
      </c>
      <c r="X17" s="46">
        <f t="shared" si="2"/>
        <v>0</v>
      </c>
      <c r="Y17" s="169">
        <f t="shared" si="3"/>
        <v>0</v>
      </c>
      <c r="Z17" s="250"/>
      <c r="AA17" s="202"/>
      <c r="AB17" s="202"/>
      <c r="AC17" s="202"/>
      <c r="AD17" s="202"/>
      <c r="AE17" s="202"/>
      <c r="AF17" s="202"/>
      <c r="AG17" s="202"/>
      <c r="AH17" s="202"/>
      <c r="AI17" s="186"/>
      <c r="AJ17" s="186"/>
    </row>
    <row r="18" spans="1:36" ht="19.5" thickBot="1" x14ac:dyDescent="0.3">
      <c r="A18" s="334"/>
      <c r="B18" s="372"/>
      <c r="C18" s="360"/>
      <c r="D18" s="36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70"/>
      <c r="S18" s="70"/>
      <c r="T18" s="70"/>
      <c r="U18" s="70"/>
      <c r="V18" s="50">
        <f t="shared" si="0"/>
        <v>0</v>
      </c>
      <c r="W18" s="50">
        <f t="shared" si="1"/>
        <v>0</v>
      </c>
      <c r="X18" s="50">
        <f t="shared" si="2"/>
        <v>0</v>
      </c>
      <c r="Y18" s="170">
        <f t="shared" si="3"/>
        <v>0</v>
      </c>
      <c r="Z18" s="251"/>
      <c r="AA18" s="203"/>
      <c r="AB18" s="203"/>
      <c r="AC18" s="203"/>
      <c r="AD18" s="203"/>
      <c r="AE18" s="203"/>
      <c r="AF18" s="203"/>
      <c r="AG18" s="203"/>
      <c r="AH18" s="203"/>
      <c r="AI18" s="187"/>
      <c r="AJ18" s="187"/>
    </row>
    <row r="19" spans="1:36" ht="18.75" x14ac:dyDescent="0.25">
      <c r="A19" s="332">
        <v>4</v>
      </c>
      <c r="B19" s="370" t="s">
        <v>36</v>
      </c>
      <c r="C19" s="359" t="s">
        <v>87</v>
      </c>
      <c r="D19" s="359">
        <f>400*0.9</f>
        <v>360</v>
      </c>
      <c r="E19" s="18" t="s">
        <v>264</v>
      </c>
      <c r="F19" s="18">
        <v>157.5</v>
      </c>
      <c r="G19" s="18">
        <v>173.25</v>
      </c>
      <c r="H19" s="18">
        <v>141.75</v>
      </c>
      <c r="I19" s="18">
        <v>126</v>
      </c>
      <c r="J19" s="18">
        <v>110.25</v>
      </c>
      <c r="K19" s="18">
        <v>126</v>
      </c>
      <c r="L19" s="18"/>
      <c r="M19" s="18"/>
      <c r="N19" s="18"/>
      <c r="O19" s="18"/>
      <c r="P19" s="18"/>
      <c r="Q19" s="18"/>
      <c r="R19" s="71">
        <v>0.38</v>
      </c>
      <c r="S19" s="71">
        <v>0.38</v>
      </c>
      <c r="T19" s="71">
        <v>0.38</v>
      </c>
      <c r="U19" s="71">
        <v>0.38</v>
      </c>
      <c r="V19" s="56">
        <f t="shared" si="0"/>
        <v>157.5</v>
      </c>
      <c r="W19" s="56">
        <f t="shared" si="1"/>
        <v>120.75</v>
      </c>
      <c r="X19" s="56">
        <f t="shared" si="2"/>
        <v>0</v>
      </c>
      <c r="Y19" s="171">
        <f t="shared" si="3"/>
        <v>0</v>
      </c>
      <c r="Z19" s="267">
        <f>SUM(V19:V22)</f>
        <v>157.5</v>
      </c>
      <c r="AA19" s="264">
        <f>SUM(W19:W22)</f>
        <v>120.75</v>
      </c>
      <c r="AB19" s="264">
        <f>SUM(X19:X22)</f>
        <v>0</v>
      </c>
      <c r="AC19" s="264">
        <f>SUM(Y19:Y22)</f>
        <v>0</v>
      </c>
      <c r="AD19" s="201">
        <f t="shared" ref="AD19" si="9">Z19*0.38*0.9*SQRT(3)</f>
        <v>93.296916749697573</v>
      </c>
      <c r="AE19" s="201">
        <f t="shared" si="5"/>
        <v>71.527636174768134</v>
      </c>
      <c r="AF19" s="201">
        <f t="shared" si="5"/>
        <v>0</v>
      </c>
      <c r="AG19" s="201">
        <f t="shared" si="5"/>
        <v>0</v>
      </c>
      <c r="AH19" s="264">
        <f>MAX(Z19:AC22)</f>
        <v>157.5</v>
      </c>
      <c r="AI19" s="185">
        <f t="shared" ref="AI19" si="10">AH19*0.38*0.9*SQRT(3)</f>
        <v>93.296916749697573</v>
      </c>
      <c r="AJ19" s="185">
        <f>D19-AI19</f>
        <v>266.70308325030243</v>
      </c>
    </row>
    <row r="20" spans="1:36" ht="18.75" x14ac:dyDescent="0.25">
      <c r="A20" s="333"/>
      <c r="B20" s="371"/>
      <c r="C20" s="369"/>
      <c r="D20" s="36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3"/>
      <c r="S20" s="73"/>
      <c r="T20" s="73"/>
      <c r="U20" s="73"/>
      <c r="V20" s="46">
        <f t="shared" ref="V20:V41" si="11">IF(AND(F20=0,G20=0,H20=0),0,IF(AND(F20=0,G20=0),H20,IF(AND(F20=0,H20=0),G20,IF(AND(G20=0,H20=0),F20,IF(F20=0,(G20+H20)/2,IF(G20=0,(F20+H20)/2,IF(H20=0,(F20+G20)/2,(F20+G20+H20)/3)))))))</f>
        <v>0</v>
      </c>
      <c r="W20" s="46">
        <f t="shared" ref="W20:W41" si="12">IF(AND(I20=0,J20=0,K20=0),0,IF(AND(I20=0,J20=0),K20,IF(AND(I20=0,K20=0),J20,IF(AND(J20=0,K20=0),I20,IF(I20=0,(J20+K20)/2,IF(J20=0,(I20+K20)/2,IF(K20=0,(I20+J20)/2,(I20+J20+K20)/3)))))))</f>
        <v>0</v>
      </c>
      <c r="X20" s="46">
        <f t="shared" ref="X20:X41" si="13">IF(AND(L20=0,M20=0,N20=0),0,IF(AND(L20=0,M20=0),N20,IF(AND(L20=0,N20=0),M20,IF(AND(M20=0,N20=0),L20,IF(L20=0,(M20+N20)/2,IF(M20=0,(L20+N20)/2,IF(N20=0,(L20+M20)/2,(L20+M20+N20)/3)))))))</f>
        <v>0</v>
      </c>
      <c r="Y20" s="169">
        <f t="shared" ref="Y20:Y41" si="14">IF(AND(O20=0,P20=0,Q20=0),0,IF(AND(O20=0,P20=0),Q20,IF(AND(O20=0,Q20=0),P20,IF(AND(P20=0,Q20=0),O20,IF(O20=0,(P20+Q20)/2,IF(P20=0,(O20+Q20)/2,IF(Q20=0,(O20+P20)/2,(O20+P20+Q20)/3)))))))</f>
        <v>0</v>
      </c>
      <c r="Z20" s="250"/>
      <c r="AA20" s="202"/>
      <c r="AB20" s="202"/>
      <c r="AC20" s="202"/>
      <c r="AD20" s="202"/>
      <c r="AE20" s="202"/>
      <c r="AF20" s="202"/>
      <c r="AG20" s="202"/>
      <c r="AH20" s="202"/>
      <c r="AI20" s="186"/>
      <c r="AJ20" s="186"/>
    </row>
    <row r="21" spans="1:36" ht="18.75" x14ac:dyDescent="0.25">
      <c r="A21" s="333"/>
      <c r="B21" s="371"/>
      <c r="C21" s="369"/>
      <c r="D21" s="36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72"/>
      <c r="S21" s="72"/>
      <c r="T21" s="72"/>
      <c r="U21" s="72"/>
      <c r="V21" s="46">
        <f t="shared" si="11"/>
        <v>0</v>
      </c>
      <c r="W21" s="46">
        <f t="shared" si="12"/>
        <v>0</v>
      </c>
      <c r="X21" s="46">
        <f t="shared" si="13"/>
        <v>0</v>
      </c>
      <c r="Y21" s="169">
        <f t="shared" si="14"/>
        <v>0</v>
      </c>
      <c r="Z21" s="250"/>
      <c r="AA21" s="202"/>
      <c r="AB21" s="202"/>
      <c r="AC21" s="202"/>
      <c r="AD21" s="202"/>
      <c r="AE21" s="202"/>
      <c r="AF21" s="202"/>
      <c r="AG21" s="202"/>
      <c r="AH21" s="202"/>
      <c r="AI21" s="186"/>
      <c r="AJ21" s="186"/>
    </row>
    <row r="22" spans="1:36" ht="19.5" thickBot="1" x14ac:dyDescent="0.3">
      <c r="A22" s="334"/>
      <c r="B22" s="372"/>
      <c r="C22" s="360"/>
      <c r="D22" s="36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70"/>
      <c r="S22" s="70"/>
      <c r="T22" s="70"/>
      <c r="U22" s="70"/>
      <c r="V22" s="50">
        <f t="shared" si="11"/>
        <v>0</v>
      </c>
      <c r="W22" s="50">
        <f t="shared" si="12"/>
        <v>0</v>
      </c>
      <c r="X22" s="50">
        <f t="shared" si="13"/>
        <v>0</v>
      </c>
      <c r="Y22" s="170">
        <f t="shared" si="14"/>
        <v>0</v>
      </c>
      <c r="Z22" s="251"/>
      <c r="AA22" s="203"/>
      <c r="AB22" s="203"/>
      <c r="AC22" s="203"/>
      <c r="AD22" s="203"/>
      <c r="AE22" s="203"/>
      <c r="AF22" s="203"/>
      <c r="AG22" s="203"/>
      <c r="AH22" s="203"/>
      <c r="AI22" s="187"/>
      <c r="AJ22" s="187"/>
    </row>
    <row r="23" spans="1:36" ht="18.75" x14ac:dyDescent="0.25">
      <c r="A23" s="332">
        <v>5</v>
      </c>
      <c r="B23" s="370" t="s">
        <v>42</v>
      </c>
      <c r="C23" s="359" t="s">
        <v>18</v>
      </c>
      <c r="D23" s="359">
        <f>160*0.9</f>
        <v>144</v>
      </c>
      <c r="E23" s="18" t="s">
        <v>265</v>
      </c>
      <c r="F23" s="18">
        <v>0.2</v>
      </c>
      <c r="G23" s="18">
        <v>0.3</v>
      </c>
      <c r="H23" s="18">
        <v>7.8</v>
      </c>
      <c r="I23" s="18">
        <v>2.5</v>
      </c>
      <c r="J23" s="18">
        <v>0.5</v>
      </c>
      <c r="K23" s="18">
        <v>9</v>
      </c>
      <c r="L23" s="18"/>
      <c r="M23" s="18"/>
      <c r="N23" s="18"/>
      <c r="O23" s="18"/>
      <c r="P23" s="18"/>
      <c r="Q23" s="18"/>
      <c r="R23" s="71">
        <v>0.39300000000000002</v>
      </c>
      <c r="S23" s="71">
        <v>0.39200000000000002</v>
      </c>
      <c r="T23" s="71">
        <v>0.39100000000000001</v>
      </c>
      <c r="U23" s="71">
        <v>0.39200000000000002</v>
      </c>
      <c r="V23" s="56">
        <f t="shared" si="11"/>
        <v>2.7666666666666671</v>
      </c>
      <c r="W23" s="56">
        <f t="shared" si="12"/>
        <v>4</v>
      </c>
      <c r="X23" s="56">
        <f t="shared" si="13"/>
        <v>0</v>
      </c>
      <c r="Y23" s="171">
        <f t="shared" si="14"/>
        <v>0</v>
      </c>
      <c r="Z23" s="267">
        <f>SUM(V23:V30)</f>
        <v>80.233333333333348</v>
      </c>
      <c r="AA23" s="264">
        <f>SUM(W23:W30)</f>
        <v>20.350000000000001</v>
      </c>
      <c r="AB23" s="264">
        <f>SUM(X23:X30)</f>
        <v>0</v>
      </c>
      <c r="AC23" s="264">
        <f>SUM(Y23:Y30)</f>
        <v>0</v>
      </c>
      <c r="AD23" s="201">
        <f t="shared" ref="AD23" si="15">Z23*0.38*0.9*SQRT(3)</f>
        <v>47.527127749528489</v>
      </c>
      <c r="AE23" s="201">
        <f t="shared" si="5"/>
        <v>12.054554005437115</v>
      </c>
      <c r="AF23" s="201">
        <f t="shared" si="5"/>
        <v>0</v>
      </c>
      <c r="AG23" s="201">
        <f t="shared" si="5"/>
        <v>0</v>
      </c>
      <c r="AH23" s="264">
        <f>MAX(Z23:AC30)</f>
        <v>80.233333333333348</v>
      </c>
      <c r="AI23" s="185">
        <f t="shared" ref="AI23" si="16">AH23*0.38*0.9*SQRT(3)</f>
        <v>47.527127749528489</v>
      </c>
      <c r="AJ23" s="185">
        <f>D23-AI23</f>
        <v>96.472872250471511</v>
      </c>
    </row>
    <row r="24" spans="1:36" ht="18.75" x14ac:dyDescent="0.25">
      <c r="A24" s="333"/>
      <c r="B24" s="371"/>
      <c r="C24" s="369"/>
      <c r="D24" s="369"/>
      <c r="E24" s="7" t="s">
        <v>266</v>
      </c>
      <c r="F24" s="7">
        <v>0</v>
      </c>
      <c r="G24" s="7">
        <v>0.7</v>
      </c>
      <c r="H24" s="7">
        <v>0</v>
      </c>
      <c r="I24" s="7">
        <v>0.4</v>
      </c>
      <c r="J24" s="7">
        <v>0.9</v>
      </c>
      <c r="K24" s="7">
        <v>0.6</v>
      </c>
      <c r="L24" s="7"/>
      <c r="M24" s="7"/>
      <c r="N24" s="7"/>
      <c r="O24" s="7"/>
      <c r="P24" s="7"/>
      <c r="Q24" s="7"/>
      <c r="R24" s="73">
        <v>0.39300000000000002</v>
      </c>
      <c r="S24" s="73">
        <v>0.39200000000000002</v>
      </c>
      <c r="T24" s="73">
        <v>0.39100000000000001</v>
      </c>
      <c r="U24" s="73">
        <v>0.39200000000000002</v>
      </c>
      <c r="V24" s="46">
        <f t="shared" si="11"/>
        <v>0.7</v>
      </c>
      <c r="W24" s="46">
        <f t="shared" si="12"/>
        <v>0.6333333333333333</v>
      </c>
      <c r="X24" s="46">
        <f t="shared" si="13"/>
        <v>0</v>
      </c>
      <c r="Y24" s="169">
        <f t="shared" si="14"/>
        <v>0</v>
      </c>
      <c r="Z24" s="250"/>
      <c r="AA24" s="202"/>
      <c r="AB24" s="202"/>
      <c r="AC24" s="202"/>
      <c r="AD24" s="202"/>
      <c r="AE24" s="202"/>
      <c r="AF24" s="202"/>
      <c r="AG24" s="202"/>
      <c r="AH24" s="202"/>
      <c r="AI24" s="186"/>
      <c r="AJ24" s="186"/>
    </row>
    <row r="25" spans="1:36" ht="18.75" x14ac:dyDescent="0.25">
      <c r="A25" s="333"/>
      <c r="B25" s="371"/>
      <c r="C25" s="369"/>
      <c r="D25" s="369"/>
      <c r="E25" s="41" t="s">
        <v>267</v>
      </c>
      <c r="F25" s="41">
        <v>20.100000000000001</v>
      </c>
      <c r="G25" s="41">
        <v>23.8</v>
      </c>
      <c r="H25" s="41">
        <v>42.1</v>
      </c>
      <c r="I25" s="41">
        <v>7.4</v>
      </c>
      <c r="J25" s="41">
        <v>2.2000000000000002</v>
      </c>
      <c r="K25" s="41">
        <v>5.6</v>
      </c>
      <c r="L25" s="41"/>
      <c r="M25" s="41"/>
      <c r="N25" s="41"/>
      <c r="O25" s="41"/>
      <c r="P25" s="41"/>
      <c r="Q25" s="41"/>
      <c r="R25" s="73">
        <v>0.39300000000000002</v>
      </c>
      <c r="S25" s="73">
        <v>0.39200000000000002</v>
      </c>
      <c r="T25" s="73">
        <v>0.39100000000000001</v>
      </c>
      <c r="U25" s="73">
        <v>0.39200000000000002</v>
      </c>
      <c r="V25" s="46">
        <f t="shared" si="11"/>
        <v>28.666666666666668</v>
      </c>
      <c r="W25" s="46">
        <f t="shared" si="12"/>
        <v>5.0666666666666673</v>
      </c>
      <c r="X25" s="46">
        <f t="shared" si="13"/>
        <v>0</v>
      </c>
      <c r="Y25" s="169">
        <f t="shared" si="14"/>
        <v>0</v>
      </c>
      <c r="Z25" s="250"/>
      <c r="AA25" s="202"/>
      <c r="AB25" s="202"/>
      <c r="AC25" s="202"/>
      <c r="AD25" s="202"/>
      <c r="AE25" s="202"/>
      <c r="AF25" s="202"/>
      <c r="AG25" s="202"/>
      <c r="AH25" s="202"/>
      <c r="AI25" s="186"/>
      <c r="AJ25" s="186"/>
    </row>
    <row r="26" spans="1:36" ht="18.75" x14ac:dyDescent="0.25">
      <c r="A26" s="333"/>
      <c r="B26" s="371"/>
      <c r="C26" s="369"/>
      <c r="D26" s="369"/>
      <c r="E26" s="7" t="s">
        <v>268</v>
      </c>
      <c r="F26" s="7">
        <v>0.8</v>
      </c>
      <c r="G26" s="7">
        <v>6</v>
      </c>
      <c r="H26" s="7">
        <v>0.2</v>
      </c>
      <c r="I26" s="7">
        <v>0.2</v>
      </c>
      <c r="J26" s="7">
        <v>6.1</v>
      </c>
      <c r="K26" s="7">
        <v>0</v>
      </c>
      <c r="L26" s="7"/>
      <c r="M26" s="7"/>
      <c r="N26" s="7"/>
      <c r="O26" s="7"/>
      <c r="P26" s="7"/>
      <c r="Q26" s="7"/>
      <c r="R26" s="73">
        <v>0.39300000000000002</v>
      </c>
      <c r="S26" s="73">
        <v>0.39200000000000002</v>
      </c>
      <c r="T26" s="73">
        <v>0.39100000000000001</v>
      </c>
      <c r="U26" s="73">
        <v>0.39200000000000002</v>
      </c>
      <c r="V26" s="46">
        <f t="shared" si="11"/>
        <v>2.3333333333333335</v>
      </c>
      <c r="W26" s="46">
        <f t="shared" si="12"/>
        <v>3.15</v>
      </c>
      <c r="X26" s="46">
        <f t="shared" si="13"/>
        <v>0</v>
      </c>
      <c r="Y26" s="169">
        <f t="shared" si="14"/>
        <v>0</v>
      </c>
      <c r="Z26" s="250"/>
      <c r="AA26" s="202"/>
      <c r="AB26" s="202"/>
      <c r="AC26" s="202"/>
      <c r="AD26" s="202"/>
      <c r="AE26" s="202"/>
      <c r="AF26" s="202"/>
      <c r="AG26" s="202"/>
      <c r="AH26" s="202"/>
      <c r="AI26" s="186"/>
      <c r="AJ26" s="186"/>
    </row>
    <row r="27" spans="1:36" ht="18.75" x14ac:dyDescent="0.25">
      <c r="A27" s="333"/>
      <c r="B27" s="371"/>
      <c r="C27" s="369"/>
      <c r="D27" s="369"/>
      <c r="E27" s="41" t="s">
        <v>269</v>
      </c>
      <c r="F27" s="41">
        <v>59.1</v>
      </c>
      <c r="G27" s="41">
        <v>37.5</v>
      </c>
      <c r="H27" s="41">
        <v>40.700000000000003</v>
      </c>
      <c r="I27" s="41">
        <v>1.5</v>
      </c>
      <c r="J27" s="41">
        <v>1.2</v>
      </c>
      <c r="K27" s="41">
        <v>19.8</v>
      </c>
      <c r="L27" s="41"/>
      <c r="M27" s="41"/>
      <c r="N27" s="41"/>
      <c r="O27" s="41"/>
      <c r="P27" s="41"/>
      <c r="Q27" s="41"/>
      <c r="R27" s="72">
        <v>0.39300000000000002</v>
      </c>
      <c r="S27" s="72">
        <v>0.39200000000000002</v>
      </c>
      <c r="T27" s="72">
        <v>0.39100000000000001</v>
      </c>
      <c r="U27" s="72">
        <v>0.39200000000000002</v>
      </c>
      <c r="V27" s="46">
        <f t="shared" si="11"/>
        <v>45.766666666666673</v>
      </c>
      <c r="W27" s="46">
        <f t="shared" si="12"/>
        <v>7.5</v>
      </c>
      <c r="X27" s="46">
        <f t="shared" si="13"/>
        <v>0</v>
      </c>
      <c r="Y27" s="169">
        <f t="shared" si="14"/>
        <v>0</v>
      </c>
      <c r="Z27" s="250"/>
      <c r="AA27" s="202"/>
      <c r="AB27" s="202"/>
      <c r="AC27" s="202"/>
      <c r="AD27" s="202"/>
      <c r="AE27" s="202"/>
      <c r="AF27" s="202"/>
      <c r="AG27" s="202"/>
      <c r="AH27" s="202"/>
      <c r="AI27" s="186"/>
      <c r="AJ27" s="186"/>
    </row>
    <row r="28" spans="1:36" ht="18.75" x14ac:dyDescent="0.25">
      <c r="A28" s="333"/>
      <c r="B28" s="371"/>
      <c r="C28" s="369"/>
      <c r="D28" s="36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3"/>
      <c r="S28" s="73"/>
      <c r="T28" s="73"/>
      <c r="U28" s="73"/>
      <c r="V28" s="46">
        <f t="shared" si="11"/>
        <v>0</v>
      </c>
      <c r="W28" s="46">
        <f t="shared" si="12"/>
        <v>0</v>
      </c>
      <c r="X28" s="46">
        <f t="shared" si="13"/>
        <v>0</v>
      </c>
      <c r="Y28" s="169">
        <f t="shared" si="14"/>
        <v>0</v>
      </c>
      <c r="Z28" s="250"/>
      <c r="AA28" s="202"/>
      <c r="AB28" s="202"/>
      <c r="AC28" s="202"/>
      <c r="AD28" s="202"/>
      <c r="AE28" s="202"/>
      <c r="AF28" s="202"/>
      <c r="AG28" s="202"/>
      <c r="AH28" s="202"/>
      <c r="AI28" s="186"/>
      <c r="AJ28" s="186"/>
    </row>
    <row r="29" spans="1:36" ht="18.75" x14ac:dyDescent="0.25">
      <c r="A29" s="333"/>
      <c r="B29" s="371"/>
      <c r="C29" s="369"/>
      <c r="D29" s="36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72"/>
      <c r="S29" s="72"/>
      <c r="T29" s="72"/>
      <c r="U29" s="72"/>
      <c r="V29" s="46">
        <f t="shared" si="11"/>
        <v>0</v>
      </c>
      <c r="W29" s="46">
        <f t="shared" si="12"/>
        <v>0</v>
      </c>
      <c r="X29" s="46">
        <f t="shared" si="13"/>
        <v>0</v>
      </c>
      <c r="Y29" s="169">
        <f t="shared" si="14"/>
        <v>0</v>
      </c>
      <c r="Z29" s="250"/>
      <c r="AA29" s="202"/>
      <c r="AB29" s="202"/>
      <c r="AC29" s="202"/>
      <c r="AD29" s="202"/>
      <c r="AE29" s="202"/>
      <c r="AF29" s="202"/>
      <c r="AG29" s="202"/>
      <c r="AH29" s="202"/>
      <c r="AI29" s="186"/>
      <c r="AJ29" s="186"/>
    </row>
    <row r="30" spans="1:36" ht="19.5" thickBot="1" x14ac:dyDescent="0.3">
      <c r="A30" s="334"/>
      <c r="B30" s="372"/>
      <c r="C30" s="360"/>
      <c r="D30" s="36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70"/>
      <c r="S30" s="70"/>
      <c r="T30" s="70"/>
      <c r="U30" s="70"/>
      <c r="V30" s="50">
        <f t="shared" si="11"/>
        <v>0</v>
      </c>
      <c r="W30" s="50">
        <f t="shared" si="12"/>
        <v>0</v>
      </c>
      <c r="X30" s="50">
        <f t="shared" si="13"/>
        <v>0</v>
      </c>
      <c r="Y30" s="170">
        <f t="shared" si="14"/>
        <v>0</v>
      </c>
      <c r="Z30" s="251"/>
      <c r="AA30" s="203"/>
      <c r="AB30" s="203"/>
      <c r="AC30" s="203"/>
      <c r="AD30" s="203"/>
      <c r="AE30" s="203"/>
      <c r="AF30" s="203"/>
      <c r="AG30" s="203"/>
      <c r="AH30" s="203"/>
      <c r="AI30" s="187"/>
      <c r="AJ30" s="187"/>
    </row>
    <row r="31" spans="1:36" ht="18.75" x14ac:dyDescent="0.25">
      <c r="A31" s="332">
        <v>6</v>
      </c>
      <c r="B31" s="370" t="s">
        <v>46</v>
      </c>
      <c r="C31" s="359" t="s">
        <v>18</v>
      </c>
      <c r="D31" s="359">
        <f>160*0.9</f>
        <v>144</v>
      </c>
      <c r="E31" s="18" t="s">
        <v>270</v>
      </c>
      <c r="F31" s="18">
        <v>2.8</v>
      </c>
      <c r="G31" s="18">
        <v>10.9</v>
      </c>
      <c r="H31" s="18">
        <v>3.4</v>
      </c>
      <c r="I31" s="18">
        <v>2.9</v>
      </c>
      <c r="J31" s="18">
        <v>2.1</v>
      </c>
      <c r="K31" s="18">
        <v>2.5</v>
      </c>
      <c r="L31" s="18"/>
      <c r="M31" s="18"/>
      <c r="N31" s="18"/>
      <c r="O31" s="18"/>
      <c r="P31" s="18"/>
      <c r="Q31" s="18"/>
      <c r="R31" s="71">
        <v>0.39500000000000002</v>
      </c>
      <c r="S31" s="71">
        <v>0.39200000000000002</v>
      </c>
      <c r="T31" s="71">
        <v>0.39200000000000002</v>
      </c>
      <c r="U31" s="71">
        <v>0.39300000000000002</v>
      </c>
      <c r="V31" s="56">
        <f t="shared" si="11"/>
        <v>5.6999999999999993</v>
      </c>
      <c r="W31" s="56">
        <f t="shared" si="12"/>
        <v>2.5</v>
      </c>
      <c r="X31" s="56">
        <f t="shared" si="13"/>
        <v>0</v>
      </c>
      <c r="Y31" s="171">
        <f t="shared" si="14"/>
        <v>0</v>
      </c>
      <c r="Z31" s="267">
        <f>SUM(V31:V35)</f>
        <v>19.200000000000003</v>
      </c>
      <c r="AA31" s="264">
        <f>SUM(W31:W35)</f>
        <v>36.266666666666666</v>
      </c>
      <c r="AB31" s="264">
        <f>SUM(X31:X35)</f>
        <v>0</v>
      </c>
      <c r="AC31" s="264">
        <f>SUM(Y31:Y35)</f>
        <v>0</v>
      </c>
      <c r="AD31" s="201">
        <f t="shared" ref="AD31:AG48" si="17">Z31*0.38*0.9*SQRT(3)</f>
        <v>11.373338422820279</v>
      </c>
      <c r="AE31" s="201">
        <f t="shared" si="17"/>
        <v>21.482972576438296</v>
      </c>
      <c r="AF31" s="201">
        <f t="shared" si="17"/>
        <v>0</v>
      </c>
      <c r="AG31" s="201">
        <f t="shared" si="17"/>
        <v>0</v>
      </c>
      <c r="AH31" s="264">
        <f>MAX(Z31:AC35)</f>
        <v>36.266666666666666</v>
      </c>
      <c r="AI31" s="185">
        <f t="shared" ref="AI31" si="18">AH31*0.38*0.9*SQRT(3)</f>
        <v>21.482972576438296</v>
      </c>
      <c r="AJ31" s="185">
        <f>D31-AI31</f>
        <v>122.5170274235617</v>
      </c>
    </row>
    <row r="32" spans="1:36" ht="18.75" x14ac:dyDescent="0.25">
      <c r="A32" s="333"/>
      <c r="B32" s="371"/>
      <c r="C32" s="369"/>
      <c r="D32" s="369"/>
      <c r="E32" s="7" t="s">
        <v>271</v>
      </c>
      <c r="F32" s="7">
        <v>11.8</v>
      </c>
      <c r="G32" s="7">
        <v>0.6</v>
      </c>
      <c r="H32" s="7">
        <v>3.1</v>
      </c>
      <c r="I32" s="7">
        <v>16.899999999999999</v>
      </c>
      <c r="J32" s="7">
        <v>1.6</v>
      </c>
      <c r="K32" s="7">
        <v>3.3</v>
      </c>
      <c r="L32" s="7"/>
      <c r="M32" s="7"/>
      <c r="N32" s="7"/>
      <c r="O32" s="7"/>
      <c r="P32" s="7"/>
      <c r="Q32" s="7"/>
      <c r="R32" s="73">
        <v>0.39500000000000002</v>
      </c>
      <c r="S32" s="73">
        <v>0.39200000000000002</v>
      </c>
      <c r="T32" s="73">
        <v>0.39200000000000002</v>
      </c>
      <c r="U32" s="73">
        <v>0.39300000000000002</v>
      </c>
      <c r="V32" s="46">
        <f t="shared" si="11"/>
        <v>5.166666666666667</v>
      </c>
      <c r="W32" s="46">
        <f t="shared" si="12"/>
        <v>7.2666666666666666</v>
      </c>
      <c r="X32" s="46">
        <f t="shared" si="13"/>
        <v>0</v>
      </c>
      <c r="Y32" s="169">
        <f t="shared" si="14"/>
        <v>0</v>
      </c>
      <c r="Z32" s="250"/>
      <c r="AA32" s="202"/>
      <c r="AB32" s="202"/>
      <c r="AC32" s="202"/>
      <c r="AD32" s="202"/>
      <c r="AE32" s="202"/>
      <c r="AF32" s="202"/>
      <c r="AG32" s="202"/>
      <c r="AH32" s="202"/>
      <c r="AI32" s="186"/>
      <c r="AJ32" s="186"/>
    </row>
    <row r="33" spans="1:36" ht="18.75" x14ac:dyDescent="0.25">
      <c r="A33" s="333"/>
      <c r="B33" s="371"/>
      <c r="C33" s="369"/>
      <c r="D33" s="369"/>
      <c r="E33" s="41" t="s">
        <v>272</v>
      </c>
      <c r="F33" s="41">
        <v>2.5</v>
      </c>
      <c r="G33" s="41">
        <v>2</v>
      </c>
      <c r="H33" s="41">
        <v>20.5</v>
      </c>
      <c r="I33" s="41">
        <v>20</v>
      </c>
      <c r="J33" s="41">
        <v>25</v>
      </c>
      <c r="K33" s="41">
        <v>34.5</v>
      </c>
      <c r="L33" s="41"/>
      <c r="M33" s="41"/>
      <c r="N33" s="41"/>
      <c r="O33" s="41"/>
      <c r="P33" s="41"/>
      <c r="Q33" s="41"/>
      <c r="R33" s="72">
        <v>0.39500000000000002</v>
      </c>
      <c r="S33" s="72">
        <v>0.39200000000000002</v>
      </c>
      <c r="T33" s="72">
        <v>0.39200000000000002</v>
      </c>
      <c r="U33" s="72">
        <v>0.39300000000000002</v>
      </c>
      <c r="V33" s="46">
        <f t="shared" si="11"/>
        <v>8.3333333333333339</v>
      </c>
      <c r="W33" s="46">
        <f t="shared" si="12"/>
        <v>26.5</v>
      </c>
      <c r="X33" s="46">
        <f t="shared" si="13"/>
        <v>0</v>
      </c>
      <c r="Y33" s="169">
        <f t="shared" si="14"/>
        <v>0</v>
      </c>
      <c r="Z33" s="250"/>
      <c r="AA33" s="202"/>
      <c r="AB33" s="202"/>
      <c r="AC33" s="202"/>
      <c r="AD33" s="202"/>
      <c r="AE33" s="202"/>
      <c r="AF33" s="202"/>
      <c r="AG33" s="202"/>
      <c r="AH33" s="202"/>
      <c r="AI33" s="186"/>
      <c r="AJ33" s="186"/>
    </row>
    <row r="34" spans="1:36" ht="18.75" x14ac:dyDescent="0.25">
      <c r="A34" s="333"/>
      <c r="B34" s="371"/>
      <c r="C34" s="369"/>
      <c r="D34" s="369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72"/>
      <c r="S34" s="72"/>
      <c r="T34" s="72"/>
      <c r="U34" s="72"/>
      <c r="V34" s="46">
        <f t="shared" si="11"/>
        <v>0</v>
      </c>
      <c r="W34" s="46">
        <f t="shared" si="12"/>
        <v>0</v>
      </c>
      <c r="X34" s="46">
        <f t="shared" si="13"/>
        <v>0</v>
      </c>
      <c r="Y34" s="169">
        <f t="shared" si="14"/>
        <v>0</v>
      </c>
      <c r="Z34" s="250"/>
      <c r="AA34" s="202"/>
      <c r="AB34" s="202"/>
      <c r="AC34" s="202"/>
      <c r="AD34" s="202"/>
      <c r="AE34" s="202"/>
      <c r="AF34" s="202"/>
      <c r="AG34" s="202"/>
      <c r="AH34" s="202"/>
      <c r="AI34" s="186"/>
      <c r="AJ34" s="186"/>
    </row>
    <row r="35" spans="1:36" ht="19.5" thickBot="1" x14ac:dyDescent="0.3">
      <c r="A35" s="334"/>
      <c r="B35" s="372"/>
      <c r="C35" s="360"/>
      <c r="D35" s="360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70"/>
      <c r="S35" s="70"/>
      <c r="T35" s="70"/>
      <c r="U35" s="70"/>
      <c r="V35" s="50">
        <f t="shared" si="11"/>
        <v>0</v>
      </c>
      <c r="W35" s="50">
        <f t="shared" si="12"/>
        <v>0</v>
      </c>
      <c r="X35" s="50">
        <f t="shared" si="13"/>
        <v>0</v>
      </c>
      <c r="Y35" s="170">
        <f t="shared" si="14"/>
        <v>0</v>
      </c>
      <c r="Z35" s="251"/>
      <c r="AA35" s="203"/>
      <c r="AB35" s="203"/>
      <c r="AC35" s="203"/>
      <c r="AD35" s="203"/>
      <c r="AE35" s="203"/>
      <c r="AF35" s="203"/>
      <c r="AG35" s="203"/>
      <c r="AH35" s="203"/>
      <c r="AI35" s="187"/>
      <c r="AJ35" s="187"/>
    </row>
    <row r="36" spans="1:36" ht="18.75" x14ac:dyDescent="0.25">
      <c r="A36" s="332">
        <v>7</v>
      </c>
      <c r="B36" s="370" t="s">
        <v>49</v>
      </c>
      <c r="C36" s="359" t="s">
        <v>21</v>
      </c>
      <c r="D36" s="359">
        <f>250*0.9</f>
        <v>225</v>
      </c>
      <c r="E36" s="18" t="s">
        <v>27</v>
      </c>
      <c r="F36" s="18">
        <v>16.8</v>
      </c>
      <c r="G36" s="18">
        <v>16.7</v>
      </c>
      <c r="H36" s="18">
        <v>9.1999999999999993</v>
      </c>
      <c r="I36" s="18">
        <v>20.399999999999999</v>
      </c>
      <c r="J36" s="18">
        <v>10</v>
      </c>
      <c r="K36" s="18">
        <v>7.7</v>
      </c>
      <c r="L36" s="18"/>
      <c r="M36" s="18"/>
      <c r="N36" s="18"/>
      <c r="O36" s="18"/>
      <c r="P36" s="18"/>
      <c r="Q36" s="18"/>
      <c r="R36" s="71">
        <v>0.39800000000000002</v>
      </c>
      <c r="S36" s="71">
        <v>0.39800000000000002</v>
      </c>
      <c r="T36" s="71">
        <v>0.38</v>
      </c>
      <c r="U36" s="71">
        <v>0.39700000000000002</v>
      </c>
      <c r="V36" s="56">
        <f t="shared" si="11"/>
        <v>14.233333333333334</v>
      </c>
      <c r="W36" s="56">
        <f t="shared" si="12"/>
        <v>12.700000000000001</v>
      </c>
      <c r="X36" s="56">
        <f t="shared" si="13"/>
        <v>0</v>
      </c>
      <c r="Y36" s="171">
        <f t="shared" si="14"/>
        <v>0</v>
      </c>
      <c r="Z36" s="267">
        <f>SUM(V36:V43)</f>
        <v>43.233333333333334</v>
      </c>
      <c r="AA36" s="264">
        <f>SUM(W36:W43)</f>
        <v>43.966666666666676</v>
      </c>
      <c r="AB36" s="264">
        <f>SUM(X36:X43)</f>
        <v>0</v>
      </c>
      <c r="AC36" s="264">
        <f>SUM(Y36:Y43)</f>
        <v>0</v>
      </c>
      <c r="AD36" s="201">
        <f t="shared" ref="AD36" si="19">Z36*0.38*0.9*SQRT(3)</f>
        <v>25.609756830551909</v>
      </c>
      <c r="AE36" s="201">
        <f t="shared" si="17"/>
        <v>26.044155173090189</v>
      </c>
      <c r="AF36" s="201">
        <f t="shared" si="17"/>
        <v>0</v>
      </c>
      <c r="AG36" s="201">
        <f t="shared" si="17"/>
        <v>0</v>
      </c>
      <c r="AH36" s="264">
        <f>MAX(Z36:AC43)</f>
        <v>43.966666666666676</v>
      </c>
      <c r="AI36" s="185">
        <f t="shared" ref="AI36" si="20">AH36*0.38*0.9*SQRT(3)</f>
        <v>26.044155173090189</v>
      </c>
      <c r="AJ36" s="185">
        <f>D36-AI36</f>
        <v>198.95584482690981</v>
      </c>
    </row>
    <row r="37" spans="1:36" ht="18.75" x14ac:dyDescent="0.25">
      <c r="A37" s="333"/>
      <c r="B37" s="371"/>
      <c r="C37" s="369"/>
      <c r="D37" s="369"/>
      <c r="E37" s="7" t="s">
        <v>273</v>
      </c>
      <c r="F37" s="7">
        <v>5.2</v>
      </c>
      <c r="G37" s="7">
        <v>0</v>
      </c>
      <c r="H37" s="7">
        <v>0</v>
      </c>
      <c r="I37" s="7">
        <v>5.7</v>
      </c>
      <c r="J37" s="7">
        <v>0</v>
      </c>
      <c r="K37" s="7">
        <v>0</v>
      </c>
      <c r="L37" s="7"/>
      <c r="M37" s="7"/>
      <c r="N37" s="7"/>
      <c r="O37" s="7"/>
      <c r="P37" s="7"/>
      <c r="Q37" s="7"/>
      <c r="R37" s="73">
        <v>0.39800000000000002</v>
      </c>
      <c r="S37" s="73">
        <v>0.39800000000000002</v>
      </c>
      <c r="T37" s="73">
        <v>0.38</v>
      </c>
      <c r="U37" s="73">
        <v>0.39700000000000002</v>
      </c>
      <c r="V37" s="46">
        <f t="shared" si="11"/>
        <v>5.2</v>
      </c>
      <c r="W37" s="46">
        <f t="shared" si="12"/>
        <v>5.7</v>
      </c>
      <c r="X37" s="46">
        <f t="shared" si="13"/>
        <v>0</v>
      </c>
      <c r="Y37" s="169">
        <f t="shared" si="14"/>
        <v>0</v>
      </c>
      <c r="Z37" s="250"/>
      <c r="AA37" s="202"/>
      <c r="AB37" s="202"/>
      <c r="AC37" s="202"/>
      <c r="AD37" s="202"/>
      <c r="AE37" s="202"/>
      <c r="AF37" s="202"/>
      <c r="AG37" s="202"/>
      <c r="AH37" s="202"/>
      <c r="AI37" s="186"/>
      <c r="AJ37" s="186"/>
    </row>
    <row r="38" spans="1:36" ht="18.75" x14ac:dyDescent="0.25">
      <c r="A38" s="333"/>
      <c r="B38" s="371"/>
      <c r="C38" s="369"/>
      <c r="D38" s="369"/>
      <c r="E38" s="41" t="s">
        <v>223</v>
      </c>
      <c r="F38" s="41">
        <v>0.1</v>
      </c>
      <c r="G38" s="41">
        <v>0.3</v>
      </c>
      <c r="H38" s="41">
        <v>0</v>
      </c>
      <c r="I38" s="41">
        <v>0.1</v>
      </c>
      <c r="J38" s="41">
        <v>0.5</v>
      </c>
      <c r="K38" s="41">
        <v>0</v>
      </c>
      <c r="L38" s="41"/>
      <c r="M38" s="41"/>
      <c r="N38" s="41"/>
      <c r="O38" s="41"/>
      <c r="P38" s="41"/>
      <c r="Q38" s="41"/>
      <c r="R38" s="72">
        <v>0.39800000000000002</v>
      </c>
      <c r="S38" s="72">
        <v>0.39800000000000002</v>
      </c>
      <c r="T38" s="72">
        <v>0.38</v>
      </c>
      <c r="U38" s="72">
        <v>0.39700000000000002</v>
      </c>
      <c r="V38" s="46">
        <f t="shared" si="11"/>
        <v>0.2</v>
      </c>
      <c r="W38" s="46">
        <f t="shared" si="12"/>
        <v>0.3</v>
      </c>
      <c r="X38" s="46">
        <f t="shared" si="13"/>
        <v>0</v>
      </c>
      <c r="Y38" s="169">
        <f t="shared" si="14"/>
        <v>0</v>
      </c>
      <c r="Z38" s="250"/>
      <c r="AA38" s="202"/>
      <c r="AB38" s="202"/>
      <c r="AC38" s="202"/>
      <c r="AD38" s="202"/>
      <c r="AE38" s="202"/>
      <c r="AF38" s="202"/>
      <c r="AG38" s="202"/>
      <c r="AH38" s="202"/>
      <c r="AI38" s="186"/>
      <c r="AJ38" s="186"/>
    </row>
    <row r="39" spans="1:36" ht="18.75" x14ac:dyDescent="0.25">
      <c r="A39" s="333"/>
      <c r="B39" s="371"/>
      <c r="C39" s="369"/>
      <c r="D39" s="369"/>
      <c r="E39" s="7" t="s">
        <v>222</v>
      </c>
      <c r="F39" s="7">
        <v>31.4</v>
      </c>
      <c r="G39" s="7">
        <v>16.3</v>
      </c>
      <c r="H39" s="7">
        <v>6</v>
      </c>
      <c r="I39" s="7">
        <v>34.700000000000003</v>
      </c>
      <c r="J39" s="7">
        <v>16.2</v>
      </c>
      <c r="K39" s="7">
        <v>5.0999999999999996</v>
      </c>
      <c r="L39" s="7"/>
      <c r="M39" s="7"/>
      <c r="N39" s="7"/>
      <c r="O39" s="7"/>
      <c r="P39" s="7"/>
      <c r="Q39" s="7"/>
      <c r="R39" s="73">
        <v>0.39800000000000002</v>
      </c>
      <c r="S39" s="73">
        <v>0.39800000000000002</v>
      </c>
      <c r="T39" s="73">
        <v>0.38</v>
      </c>
      <c r="U39" s="73">
        <v>0.39700000000000002</v>
      </c>
      <c r="V39" s="46">
        <f t="shared" si="11"/>
        <v>17.900000000000002</v>
      </c>
      <c r="W39" s="46">
        <f t="shared" si="12"/>
        <v>18.666666666666668</v>
      </c>
      <c r="X39" s="46">
        <f t="shared" si="13"/>
        <v>0</v>
      </c>
      <c r="Y39" s="169">
        <f t="shared" si="14"/>
        <v>0</v>
      </c>
      <c r="Z39" s="250"/>
      <c r="AA39" s="202"/>
      <c r="AB39" s="202"/>
      <c r="AC39" s="202"/>
      <c r="AD39" s="202"/>
      <c r="AE39" s="202"/>
      <c r="AF39" s="202"/>
      <c r="AG39" s="202"/>
      <c r="AH39" s="202"/>
      <c r="AI39" s="186"/>
      <c r="AJ39" s="186"/>
    </row>
    <row r="40" spans="1:36" ht="18.75" x14ac:dyDescent="0.25">
      <c r="A40" s="333"/>
      <c r="B40" s="371"/>
      <c r="C40" s="369"/>
      <c r="D40" s="369"/>
      <c r="E40" s="41" t="s">
        <v>274</v>
      </c>
      <c r="F40" s="41">
        <v>7.4</v>
      </c>
      <c r="G40" s="41">
        <v>7.4</v>
      </c>
      <c r="H40" s="41">
        <v>2.2999999999999998</v>
      </c>
      <c r="I40" s="41">
        <v>1.6</v>
      </c>
      <c r="J40" s="41">
        <v>8.3000000000000007</v>
      </c>
      <c r="K40" s="41">
        <v>9.9</v>
      </c>
      <c r="L40" s="41"/>
      <c r="M40" s="41"/>
      <c r="N40" s="41"/>
      <c r="O40" s="41"/>
      <c r="P40" s="41"/>
      <c r="Q40" s="41"/>
      <c r="R40" s="72">
        <v>0.39800000000000002</v>
      </c>
      <c r="S40" s="72">
        <v>0.39800000000000002</v>
      </c>
      <c r="T40" s="72">
        <v>0.38</v>
      </c>
      <c r="U40" s="72">
        <v>0.39700000000000002</v>
      </c>
      <c r="V40" s="46">
        <f t="shared" si="11"/>
        <v>5.7</v>
      </c>
      <c r="W40" s="46">
        <f t="shared" si="12"/>
        <v>6.6000000000000005</v>
      </c>
      <c r="X40" s="46">
        <f t="shared" si="13"/>
        <v>0</v>
      </c>
      <c r="Y40" s="169">
        <f t="shared" si="14"/>
        <v>0</v>
      </c>
      <c r="Z40" s="250"/>
      <c r="AA40" s="202"/>
      <c r="AB40" s="202"/>
      <c r="AC40" s="202"/>
      <c r="AD40" s="202"/>
      <c r="AE40" s="202"/>
      <c r="AF40" s="202"/>
      <c r="AG40" s="202"/>
      <c r="AH40" s="202"/>
      <c r="AI40" s="186"/>
      <c r="AJ40" s="186"/>
    </row>
    <row r="41" spans="1:36" ht="18.75" x14ac:dyDescent="0.25">
      <c r="A41" s="333"/>
      <c r="B41" s="371"/>
      <c r="C41" s="369"/>
      <c r="D41" s="36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3"/>
      <c r="S41" s="73"/>
      <c r="T41" s="73"/>
      <c r="U41" s="73"/>
      <c r="V41" s="46">
        <f t="shared" si="11"/>
        <v>0</v>
      </c>
      <c r="W41" s="46">
        <f t="shared" si="12"/>
        <v>0</v>
      </c>
      <c r="X41" s="46">
        <f t="shared" si="13"/>
        <v>0</v>
      </c>
      <c r="Y41" s="169">
        <f t="shared" si="14"/>
        <v>0</v>
      </c>
      <c r="Z41" s="250"/>
      <c r="AA41" s="202"/>
      <c r="AB41" s="202"/>
      <c r="AC41" s="202"/>
      <c r="AD41" s="202"/>
      <c r="AE41" s="202"/>
      <c r="AF41" s="202"/>
      <c r="AG41" s="202"/>
      <c r="AH41" s="202"/>
      <c r="AI41" s="186"/>
      <c r="AJ41" s="186"/>
    </row>
    <row r="42" spans="1:36" ht="18.75" x14ac:dyDescent="0.25">
      <c r="A42" s="333"/>
      <c r="B42" s="371"/>
      <c r="C42" s="369"/>
      <c r="D42" s="369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72"/>
      <c r="S42" s="72"/>
      <c r="T42" s="72"/>
      <c r="U42" s="72"/>
      <c r="V42" s="46">
        <f t="shared" ref="V42:V54" si="21">IF(AND(F42=0,G42=0,H42=0),0,IF(AND(F42=0,G42=0),H42,IF(AND(F42=0,H42=0),G42,IF(AND(G42=0,H42=0),F42,IF(F42=0,(G42+H42)/2,IF(G42=0,(F42+H42)/2,IF(H42=0,(F42+G42)/2,(F42+G42+H42)/3)))))))</f>
        <v>0</v>
      </c>
      <c r="W42" s="46">
        <f t="shared" ref="W42:W54" si="22">IF(AND(I42=0,J42=0,K42=0),0,IF(AND(I42=0,J42=0),K42,IF(AND(I42=0,K42=0),J42,IF(AND(J42=0,K42=0),I42,IF(I42=0,(J42+K42)/2,IF(J42=0,(I42+K42)/2,IF(K42=0,(I42+J42)/2,(I42+J42+K42)/3)))))))</f>
        <v>0</v>
      </c>
      <c r="X42" s="46">
        <f t="shared" ref="X42:X54" si="23">IF(AND(L42=0,M42=0,N42=0),0,IF(AND(L42=0,M42=0),N42,IF(AND(L42=0,N42=0),M42,IF(AND(M42=0,N42=0),L42,IF(L42=0,(M42+N42)/2,IF(M42=0,(L42+N42)/2,IF(N42=0,(L42+M42)/2,(L42+M42+N42)/3)))))))</f>
        <v>0</v>
      </c>
      <c r="Y42" s="169">
        <f t="shared" ref="Y42:Y54" si="24">IF(AND(O42=0,P42=0,Q42=0),0,IF(AND(O42=0,P42=0),Q42,IF(AND(O42=0,Q42=0),P42,IF(AND(P42=0,Q42=0),O42,IF(O42=0,(P42+Q42)/2,IF(P42=0,(O42+Q42)/2,IF(Q42=0,(O42+P42)/2,(O42+P42+Q42)/3)))))))</f>
        <v>0</v>
      </c>
      <c r="Z42" s="250"/>
      <c r="AA42" s="202"/>
      <c r="AB42" s="202"/>
      <c r="AC42" s="202"/>
      <c r="AD42" s="202"/>
      <c r="AE42" s="202"/>
      <c r="AF42" s="202"/>
      <c r="AG42" s="202"/>
      <c r="AH42" s="202"/>
      <c r="AI42" s="186"/>
      <c r="AJ42" s="186"/>
    </row>
    <row r="43" spans="1:36" ht="19.5" thickBot="1" x14ac:dyDescent="0.3">
      <c r="A43" s="334"/>
      <c r="B43" s="372"/>
      <c r="C43" s="360"/>
      <c r="D43" s="36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70"/>
      <c r="S43" s="70"/>
      <c r="T43" s="70"/>
      <c r="U43" s="70"/>
      <c r="V43" s="50">
        <f t="shared" si="21"/>
        <v>0</v>
      </c>
      <c r="W43" s="50">
        <f t="shared" si="22"/>
        <v>0</v>
      </c>
      <c r="X43" s="50">
        <f t="shared" si="23"/>
        <v>0</v>
      </c>
      <c r="Y43" s="170">
        <f t="shared" si="24"/>
        <v>0</v>
      </c>
      <c r="Z43" s="251"/>
      <c r="AA43" s="203"/>
      <c r="AB43" s="203"/>
      <c r="AC43" s="203"/>
      <c r="AD43" s="203"/>
      <c r="AE43" s="203"/>
      <c r="AF43" s="203"/>
      <c r="AG43" s="203"/>
      <c r="AH43" s="203"/>
      <c r="AI43" s="187"/>
      <c r="AJ43" s="187"/>
    </row>
    <row r="44" spans="1:36" ht="18.75" x14ac:dyDescent="0.25">
      <c r="A44" s="332">
        <v>8</v>
      </c>
      <c r="B44" s="370" t="s">
        <v>126</v>
      </c>
      <c r="C44" s="359" t="s">
        <v>18</v>
      </c>
      <c r="D44" s="359">
        <f>160*0.9</f>
        <v>144</v>
      </c>
      <c r="E44" s="18" t="s">
        <v>275</v>
      </c>
      <c r="F44" s="18">
        <v>1</v>
      </c>
      <c r="G44" s="18">
        <v>0.1</v>
      </c>
      <c r="H44" s="18">
        <v>0.3</v>
      </c>
      <c r="I44" s="18">
        <v>1</v>
      </c>
      <c r="J44" s="18">
        <v>0.2</v>
      </c>
      <c r="K44" s="18">
        <v>0.1</v>
      </c>
      <c r="L44" s="18"/>
      <c r="M44" s="18"/>
      <c r="N44" s="18"/>
      <c r="O44" s="18"/>
      <c r="P44" s="18"/>
      <c r="Q44" s="18"/>
      <c r="R44" s="71">
        <v>0.4</v>
      </c>
      <c r="S44" s="71">
        <v>0.39800000000000002</v>
      </c>
      <c r="T44" s="71">
        <v>0.38</v>
      </c>
      <c r="U44" s="71">
        <v>0.37</v>
      </c>
      <c r="V44" s="56">
        <f t="shared" si="21"/>
        <v>0.46666666666666673</v>
      </c>
      <c r="W44" s="56">
        <f t="shared" si="22"/>
        <v>0.43333333333333335</v>
      </c>
      <c r="X44" s="56">
        <f t="shared" si="23"/>
        <v>0</v>
      </c>
      <c r="Y44" s="171">
        <f t="shared" si="24"/>
        <v>0</v>
      </c>
      <c r="Z44" s="267">
        <f>SUM(V44:V47)</f>
        <v>44.400000000000006</v>
      </c>
      <c r="AA44" s="264">
        <f>SUM(W44:W47)</f>
        <v>42.9</v>
      </c>
      <c r="AB44" s="264">
        <f>SUM(X44:X47)</f>
        <v>0</v>
      </c>
      <c r="AC44" s="264">
        <f>SUM(Y44:Y47)</f>
        <v>0</v>
      </c>
      <c r="AD44" s="201">
        <f t="shared" ref="AD44" si="25">Z44*0.38*0.9*SQRT(3)</f>
        <v>26.300845102771891</v>
      </c>
      <c r="AE44" s="201">
        <f t="shared" si="17"/>
        <v>25.41230303848905</v>
      </c>
      <c r="AF44" s="201">
        <f t="shared" si="17"/>
        <v>0</v>
      </c>
      <c r="AG44" s="201">
        <f t="shared" si="17"/>
        <v>0</v>
      </c>
      <c r="AH44" s="264">
        <f>MAX(Z44:AC47)</f>
        <v>44.400000000000006</v>
      </c>
      <c r="AI44" s="185">
        <f t="shared" ref="AI44" si="26">AH44*0.38*0.9*SQRT(3)</f>
        <v>26.300845102771891</v>
      </c>
      <c r="AJ44" s="185">
        <f>D44-AI44</f>
        <v>117.69915489722811</v>
      </c>
    </row>
    <row r="45" spans="1:36" ht="18.75" x14ac:dyDescent="0.25">
      <c r="A45" s="333"/>
      <c r="B45" s="371"/>
      <c r="C45" s="369"/>
      <c r="D45" s="369"/>
      <c r="E45" s="7" t="s">
        <v>97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/>
      <c r="M45" s="7"/>
      <c r="N45" s="7"/>
      <c r="O45" s="7"/>
      <c r="P45" s="7"/>
      <c r="Q45" s="7"/>
      <c r="R45" s="73">
        <v>0.4</v>
      </c>
      <c r="S45" s="73">
        <v>0.39800000000000002</v>
      </c>
      <c r="T45" s="73">
        <v>0.38</v>
      </c>
      <c r="U45" s="73">
        <v>0.37</v>
      </c>
      <c r="V45" s="46">
        <f t="shared" si="21"/>
        <v>0</v>
      </c>
      <c r="W45" s="46">
        <f t="shared" si="22"/>
        <v>0</v>
      </c>
      <c r="X45" s="46">
        <f t="shared" si="23"/>
        <v>0</v>
      </c>
      <c r="Y45" s="169">
        <f t="shared" si="24"/>
        <v>0</v>
      </c>
      <c r="Z45" s="250"/>
      <c r="AA45" s="202"/>
      <c r="AB45" s="202"/>
      <c r="AC45" s="202"/>
      <c r="AD45" s="202"/>
      <c r="AE45" s="202"/>
      <c r="AF45" s="202"/>
      <c r="AG45" s="202"/>
      <c r="AH45" s="202"/>
      <c r="AI45" s="186"/>
      <c r="AJ45" s="186"/>
    </row>
    <row r="46" spans="1:36" ht="18.75" x14ac:dyDescent="0.25">
      <c r="A46" s="333"/>
      <c r="B46" s="371"/>
      <c r="C46" s="369"/>
      <c r="D46" s="369"/>
      <c r="E46" s="41" t="s">
        <v>929</v>
      </c>
      <c r="F46" s="41">
        <v>65.7</v>
      </c>
      <c r="G46" s="41">
        <v>38.700000000000003</v>
      </c>
      <c r="H46" s="41">
        <v>27.4</v>
      </c>
      <c r="I46" s="41">
        <v>62</v>
      </c>
      <c r="J46" s="41">
        <v>42</v>
      </c>
      <c r="K46" s="41">
        <v>23.4</v>
      </c>
      <c r="L46" s="41"/>
      <c r="M46" s="41"/>
      <c r="N46" s="41"/>
      <c r="O46" s="41"/>
      <c r="P46" s="41"/>
      <c r="Q46" s="41"/>
      <c r="R46" s="72"/>
      <c r="S46" s="72"/>
      <c r="T46" s="72"/>
      <c r="U46" s="72"/>
      <c r="V46" s="46">
        <f t="shared" si="21"/>
        <v>43.933333333333337</v>
      </c>
      <c r="W46" s="46">
        <f t="shared" si="22"/>
        <v>42.466666666666669</v>
      </c>
      <c r="X46" s="46">
        <f t="shared" si="23"/>
        <v>0</v>
      </c>
      <c r="Y46" s="169">
        <f t="shared" si="24"/>
        <v>0</v>
      </c>
      <c r="Z46" s="250"/>
      <c r="AA46" s="202"/>
      <c r="AB46" s="202"/>
      <c r="AC46" s="202"/>
      <c r="AD46" s="202"/>
      <c r="AE46" s="202"/>
      <c r="AF46" s="202"/>
      <c r="AG46" s="202"/>
      <c r="AH46" s="202"/>
      <c r="AI46" s="186"/>
      <c r="AJ46" s="186"/>
    </row>
    <row r="47" spans="1:36" ht="19.5" thickBot="1" x14ac:dyDescent="0.3">
      <c r="A47" s="334"/>
      <c r="B47" s="372"/>
      <c r="C47" s="360"/>
      <c r="D47" s="36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70"/>
      <c r="S47" s="70"/>
      <c r="T47" s="70"/>
      <c r="U47" s="70"/>
      <c r="V47" s="50">
        <f t="shared" si="21"/>
        <v>0</v>
      </c>
      <c r="W47" s="50">
        <f t="shared" si="22"/>
        <v>0</v>
      </c>
      <c r="X47" s="50">
        <f t="shared" si="23"/>
        <v>0</v>
      </c>
      <c r="Y47" s="170">
        <f t="shared" si="24"/>
        <v>0</v>
      </c>
      <c r="Z47" s="251"/>
      <c r="AA47" s="203"/>
      <c r="AB47" s="203"/>
      <c r="AC47" s="203"/>
      <c r="AD47" s="203"/>
      <c r="AE47" s="203"/>
      <c r="AF47" s="203"/>
      <c r="AG47" s="203"/>
      <c r="AH47" s="203"/>
      <c r="AI47" s="187"/>
      <c r="AJ47" s="187"/>
    </row>
    <row r="48" spans="1:36" ht="18.75" x14ac:dyDescent="0.25">
      <c r="A48" s="332">
        <v>9</v>
      </c>
      <c r="B48" s="370" t="s">
        <v>253</v>
      </c>
      <c r="C48" s="359" t="s">
        <v>87</v>
      </c>
      <c r="D48" s="359">
        <f>400*0.9</f>
        <v>360</v>
      </c>
      <c r="E48" s="18" t="s">
        <v>276</v>
      </c>
      <c r="F48" s="18">
        <v>47</v>
      </c>
      <c r="G48" s="18">
        <v>44.5</v>
      </c>
      <c r="H48" s="18">
        <v>45.8</v>
      </c>
      <c r="I48" s="18">
        <v>27.6</v>
      </c>
      <c r="J48" s="18">
        <v>38.299999999999997</v>
      </c>
      <c r="K48" s="18">
        <v>37.200000000000003</v>
      </c>
      <c r="L48" s="18"/>
      <c r="M48" s="18"/>
      <c r="N48" s="18"/>
      <c r="O48" s="18"/>
      <c r="P48" s="18"/>
      <c r="Q48" s="18"/>
      <c r="R48" s="71">
        <v>0.41299999999999998</v>
      </c>
      <c r="S48" s="71">
        <v>0.41599999999999998</v>
      </c>
      <c r="T48" s="71">
        <v>0.38</v>
      </c>
      <c r="U48" s="71">
        <v>0.38</v>
      </c>
      <c r="V48" s="56">
        <f t="shared" si="21"/>
        <v>45.766666666666673</v>
      </c>
      <c r="W48" s="56">
        <f t="shared" si="22"/>
        <v>34.366666666666667</v>
      </c>
      <c r="X48" s="56">
        <f t="shared" si="23"/>
        <v>0</v>
      </c>
      <c r="Y48" s="171">
        <f t="shared" si="24"/>
        <v>0</v>
      </c>
      <c r="Z48" s="267">
        <f>SUM(V48:V51)</f>
        <v>48.333333333333343</v>
      </c>
      <c r="AA48" s="264">
        <f>SUM(W48:W51)</f>
        <v>36.133333333333333</v>
      </c>
      <c r="AB48" s="264">
        <f>SUM(X48:X51)</f>
        <v>0</v>
      </c>
      <c r="AC48" s="264">
        <f>SUM(Y48:Y51)</f>
        <v>0</v>
      </c>
      <c r="AD48" s="201">
        <f t="shared" ref="AD48" si="27">Z48*0.38*0.9*SQRT(3)</f>
        <v>28.630799849113547</v>
      </c>
      <c r="AE48" s="201">
        <f t="shared" si="17"/>
        <v>21.403991059613155</v>
      </c>
      <c r="AF48" s="201">
        <f t="shared" si="17"/>
        <v>0</v>
      </c>
      <c r="AG48" s="201">
        <f t="shared" si="17"/>
        <v>0</v>
      </c>
      <c r="AH48" s="264">
        <f>MAX(Z48:AC51)</f>
        <v>48.333333333333343</v>
      </c>
      <c r="AI48" s="185">
        <f t="shared" ref="AI48" si="28">AH48*0.38*0.9*SQRT(3)</f>
        <v>28.630799849113547</v>
      </c>
      <c r="AJ48" s="185">
        <f>D48-AI48</f>
        <v>331.36920015088646</v>
      </c>
    </row>
    <row r="49" spans="1:36" ht="18.75" x14ac:dyDescent="0.25">
      <c r="A49" s="333"/>
      <c r="B49" s="371"/>
      <c r="C49" s="369"/>
      <c r="D49" s="369"/>
      <c r="E49" s="7" t="s">
        <v>277</v>
      </c>
      <c r="F49" s="7">
        <v>1.1000000000000001</v>
      </c>
      <c r="G49" s="7">
        <v>1.1000000000000001</v>
      </c>
      <c r="H49" s="7">
        <v>5.5</v>
      </c>
      <c r="I49" s="7">
        <v>0.6</v>
      </c>
      <c r="J49" s="7">
        <v>0.1</v>
      </c>
      <c r="K49" s="7">
        <v>4.5999999999999996</v>
      </c>
      <c r="L49" s="7"/>
      <c r="M49" s="7"/>
      <c r="N49" s="7"/>
      <c r="O49" s="7"/>
      <c r="P49" s="7"/>
      <c r="Q49" s="7"/>
      <c r="R49" s="73">
        <v>0.41299999999999998</v>
      </c>
      <c r="S49" s="73">
        <v>0.41599999999999998</v>
      </c>
      <c r="T49" s="73">
        <v>0.38</v>
      </c>
      <c r="U49" s="73">
        <v>0.38</v>
      </c>
      <c r="V49" s="46">
        <f t="shared" si="21"/>
        <v>2.5666666666666669</v>
      </c>
      <c r="W49" s="46">
        <f t="shared" si="22"/>
        <v>1.7666666666666666</v>
      </c>
      <c r="X49" s="46">
        <f t="shared" si="23"/>
        <v>0</v>
      </c>
      <c r="Y49" s="169">
        <f t="shared" si="24"/>
        <v>0</v>
      </c>
      <c r="Z49" s="250"/>
      <c r="AA49" s="202"/>
      <c r="AB49" s="202"/>
      <c r="AC49" s="202"/>
      <c r="AD49" s="202"/>
      <c r="AE49" s="202"/>
      <c r="AF49" s="202"/>
      <c r="AG49" s="202"/>
      <c r="AH49" s="202"/>
      <c r="AI49" s="186"/>
      <c r="AJ49" s="186"/>
    </row>
    <row r="50" spans="1:36" ht="18.75" x14ac:dyDescent="0.25">
      <c r="A50" s="333"/>
      <c r="B50" s="371"/>
      <c r="C50" s="369"/>
      <c r="D50" s="369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72"/>
      <c r="S50" s="72"/>
      <c r="T50" s="72"/>
      <c r="U50" s="72"/>
      <c r="V50" s="46">
        <f t="shared" si="21"/>
        <v>0</v>
      </c>
      <c r="W50" s="46">
        <f t="shared" si="22"/>
        <v>0</v>
      </c>
      <c r="X50" s="46">
        <f t="shared" si="23"/>
        <v>0</v>
      </c>
      <c r="Y50" s="169">
        <f t="shared" si="24"/>
        <v>0</v>
      </c>
      <c r="Z50" s="250"/>
      <c r="AA50" s="202"/>
      <c r="AB50" s="202"/>
      <c r="AC50" s="202"/>
      <c r="AD50" s="202"/>
      <c r="AE50" s="202"/>
      <c r="AF50" s="202"/>
      <c r="AG50" s="202"/>
      <c r="AH50" s="202"/>
      <c r="AI50" s="186"/>
      <c r="AJ50" s="186"/>
    </row>
    <row r="51" spans="1:36" ht="19.5" thickBot="1" x14ac:dyDescent="0.3">
      <c r="A51" s="334"/>
      <c r="B51" s="372"/>
      <c r="C51" s="360"/>
      <c r="D51" s="360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70"/>
      <c r="S51" s="70"/>
      <c r="T51" s="70"/>
      <c r="U51" s="70"/>
      <c r="V51" s="50">
        <f t="shared" si="21"/>
        <v>0</v>
      </c>
      <c r="W51" s="50">
        <f t="shared" si="22"/>
        <v>0</v>
      </c>
      <c r="X51" s="50">
        <f t="shared" si="23"/>
        <v>0</v>
      </c>
      <c r="Y51" s="170">
        <f t="shared" si="24"/>
        <v>0</v>
      </c>
      <c r="Z51" s="251"/>
      <c r="AA51" s="203"/>
      <c r="AB51" s="203"/>
      <c r="AC51" s="203"/>
      <c r="AD51" s="203"/>
      <c r="AE51" s="203"/>
      <c r="AF51" s="203"/>
      <c r="AG51" s="203"/>
      <c r="AH51" s="203"/>
      <c r="AI51" s="187"/>
      <c r="AJ51" s="187"/>
    </row>
    <row r="52" spans="1:36" ht="18.75" x14ac:dyDescent="0.25">
      <c r="A52" s="332">
        <v>10</v>
      </c>
      <c r="B52" s="370" t="s">
        <v>56</v>
      </c>
      <c r="C52" s="359" t="s">
        <v>21</v>
      </c>
      <c r="D52" s="359">
        <f>250*0.9</f>
        <v>225</v>
      </c>
      <c r="E52" s="18" t="s">
        <v>278</v>
      </c>
      <c r="F52" s="18">
        <v>59.1</v>
      </c>
      <c r="G52" s="18">
        <v>71</v>
      </c>
      <c r="H52" s="18">
        <v>61.8</v>
      </c>
      <c r="I52" s="18">
        <v>105.4</v>
      </c>
      <c r="J52" s="18">
        <v>181.8</v>
      </c>
      <c r="K52" s="18">
        <v>97.1</v>
      </c>
      <c r="L52" s="18"/>
      <c r="M52" s="18"/>
      <c r="N52" s="18"/>
      <c r="O52" s="18"/>
      <c r="P52" s="18"/>
      <c r="Q52" s="18"/>
      <c r="R52" s="71">
        <v>0.39400000000000002</v>
      </c>
      <c r="S52" s="71">
        <v>0.39100000000000001</v>
      </c>
      <c r="T52" s="71">
        <v>0.39300000000000002</v>
      </c>
      <c r="U52" s="71">
        <v>0.39300000000000002</v>
      </c>
      <c r="V52" s="56">
        <f t="shared" si="21"/>
        <v>63.966666666666661</v>
      </c>
      <c r="W52" s="56">
        <f t="shared" si="22"/>
        <v>128.10000000000002</v>
      </c>
      <c r="X52" s="56">
        <f t="shared" si="23"/>
        <v>0</v>
      </c>
      <c r="Y52" s="171">
        <f t="shared" si="24"/>
        <v>0</v>
      </c>
      <c r="Z52" s="267">
        <f>SUM(V52:V55)</f>
        <v>67.699999999999989</v>
      </c>
      <c r="AA52" s="264">
        <f>SUM(W52:W55)</f>
        <v>147.03333333333336</v>
      </c>
      <c r="AB52" s="264">
        <f>SUM(X52:X55)</f>
        <v>0</v>
      </c>
      <c r="AC52" s="264">
        <f>SUM(Y52:Y55)</f>
        <v>0</v>
      </c>
      <c r="AD52" s="201">
        <f t="shared" ref="AD52:AG70" si="29">Z52*0.38*0.9*SQRT(3)</f>
        <v>40.102865167965234</v>
      </c>
      <c r="AE52" s="201">
        <f t="shared" si="29"/>
        <v>87.096867678924028</v>
      </c>
      <c r="AF52" s="201">
        <f t="shared" si="29"/>
        <v>0</v>
      </c>
      <c r="AG52" s="201">
        <f t="shared" si="29"/>
        <v>0</v>
      </c>
      <c r="AH52" s="264">
        <f>MAX(Z52:AC55)</f>
        <v>147.03333333333336</v>
      </c>
      <c r="AI52" s="185">
        <f t="shared" ref="AI52" si="30">AH52*0.38*0.9*SQRT(3)</f>
        <v>87.096867678924028</v>
      </c>
      <c r="AJ52" s="185">
        <f>D52-AI52</f>
        <v>137.90313232107599</v>
      </c>
    </row>
    <row r="53" spans="1:36" ht="18.75" x14ac:dyDescent="0.25">
      <c r="A53" s="333"/>
      <c r="B53" s="371"/>
      <c r="C53" s="369"/>
      <c r="D53" s="369"/>
      <c r="E53" s="7" t="s">
        <v>279</v>
      </c>
      <c r="F53" s="7">
        <v>6.3</v>
      </c>
      <c r="G53" s="7">
        <v>0.1</v>
      </c>
      <c r="H53" s="7">
        <v>0.2</v>
      </c>
      <c r="I53" s="7">
        <v>20</v>
      </c>
      <c r="J53" s="7">
        <v>14.7</v>
      </c>
      <c r="K53" s="7">
        <v>15.3</v>
      </c>
      <c r="L53" s="7"/>
      <c r="M53" s="7"/>
      <c r="N53" s="7"/>
      <c r="O53" s="7"/>
      <c r="P53" s="7"/>
      <c r="Q53" s="7"/>
      <c r="R53" s="73">
        <v>0.39400000000000002</v>
      </c>
      <c r="S53" s="73">
        <v>0.39100000000000001</v>
      </c>
      <c r="T53" s="73">
        <v>0.39300000000000002</v>
      </c>
      <c r="U53" s="73">
        <v>0.39300000000000002</v>
      </c>
      <c r="V53" s="46">
        <f t="shared" si="21"/>
        <v>2.1999999999999997</v>
      </c>
      <c r="W53" s="46">
        <f t="shared" si="22"/>
        <v>16.666666666666668</v>
      </c>
      <c r="X53" s="46">
        <f t="shared" si="23"/>
        <v>0</v>
      </c>
      <c r="Y53" s="169">
        <f t="shared" si="24"/>
        <v>0</v>
      </c>
      <c r="Z53" s="250"/>
      <c r="AA53" s="202"/>
      <c r="AB53" s="202"/>
      <c r="AC53" s="202"/>
      <c r="AD53" s="202"/>
      <c r="AE53" s="202"/>
      <c r="AF53" s="202"/>
      <c r="AG53" s="202"/>
      <c r="AH53" s="202"/>
      <c r="AI53" s="186"/>
      <c r="AJ53" s="186"/>
    </row>
    <row r="54" spans="1:36" ht="18.75" x14ac:dyDescent="0.25">
      <c r="A54" s="333"/>
      <c r="B54" s="371"/>
      <c r="C54" s="369"/>
      <c r="D54" s="369"/>
      <c r="E54" s="41" t="s">
        <v>280</v>
      </c>
      <c r="F54" s="41">
        <v>0.4</v>
      </c>
      <c r="G54" s="41">
        <v>0.4</v>
      </c>
      <c r="H54" s="41">
        <v>3.8</v>
      </c>
      <c r="I54" s="41">
        <v>0.5</v>
      </c>
      <c r="J54" s="41">
        <v>0.4</v>
      </c>
      <c r="K54" s="41">
        <v>5.9</v>
      </c>
      <c r="L54" s="41"/>
      <c r="M54" s="41"/>
      <c r="N54" s="41"/>
      <c r="O54" s="41"/>
      <c r="P54" s="41"/>
      <c r="Q54" s="41"/>
      <c r="R54" s="72">
        <v>0.39400000000000002</v>
      </c>
      <c r="S54" s="72">
        <v>0.39100000000000001</v>
      </c>
      <c r="T54" s="72">
        <v>0.39300000000000002</v>
      </c>
      <c r="U54" s="72">
        <v>0.39300000000000002</v>
      </c>
      <c r="V54" s="46">
        <f t="shared" si="21"/>
        <v>1.5333333333333332</v>
      </c>
      <c r="W54" s="46">
        <f t="shared" si="22"/>
        <v>2.2666666666666671</v>
      </c>
      <c r="X54" s="46">
        <f t="shared" si="23"/>
        <v>0</v>
      </c>
      <c r="Y54" s="169">
        <f t="shared" si="24"/>
        <v>0</v>
      </c>
      <c r="Z54" s="250"/>
      <c r="AA54" s="202"/>
      <c r="AB54" s="202"/>
      <c r="AC54" s="202"/>
      <c r="AD54" s="202"/>
      <c r="AE54" s="202"/>
      <c r="AF54" s="202"/>
      <c r="AG54" s="202"/>
      <c r="AH54" s="202"/>
      <c r="AI54" s="186"/>
      <c r="AJ54" s="186"/>
    </row>
    <row r="55" spans="1:36" ht="19.5" thickBot="1" x14ac:dyDescent="0.3">
      <c r="A55" s="334"/>
      <c r="B55" s="372"/>
      <c r="C55" s="360"/>
      <c r="D55" s="360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70"/>
      <c r="S55" s="70"/>
      <c r="T55" s="70"/>
      <c r="U55" s="70"/>
      <c r="V55" s="50">
        <f t="shared" ref="V55:V72" si="31">IF(AND(F55=0,G55=0,H55=0),0,IF(AND(F55=0,G55=0),H55,IF(AND(F55=0,H55=0),G55,IF(AND(G55=0,H55=0),F55,IF(F55=0,(G55+H55)/2,IF(G55=0,(F55+H55)/2,IF(H55=0,(F55+G55)/2,(F55+G55+H55)/3)))))))</f>
        <v>0</v>
      </c>
      <c r="W55" s="50">
        <f t="shared" ref="W55:W72" si="32">IF(AND(I55=0,J55=0,K55=0),0,IF(AND(I55=0,J55=0),K55,IF(AND(I55=0,K55=0),J55,IF(AND(J55=0,K55=0),I55,IF(I55=0,(J55+K55)/2,IF(J55=0,(I55+K55)/2,IF(K55=0,(I55+J55)/2,(I55+J55+K55)/3)))))))</f>
        <v>0</v>
      </c>
      <c r="X55" s="50">
        <f t="shared" ref="X55:X72" si="33">IF(AND(L55=0,M55=0,N55=0),0,IF(AND(L55=0,M55=0),N55,IF(AND(L55=0,N55=0),M55,IF(AND(M55=0,N55=0),L55,IF(L55=0,(M55+N55)/2,IF(M55=0,(L55+N55)/2,IF(N55=0,(L55+M55)/2,(L55+M55+N55)/3)))))))</f>
        <v>0</v>
      </c>
      <c r="Y55" s="170">
        <f t="shared" ref="Y55:Y72" si="34">IF(AND(O55=0,P55=0,Q55=0),0,IF(AND(O55=0,P55=0),Q55,IF(AND(O55=0,Q55=0),P55,IF(AND(P55=0,Q55=0),O55,IF(O55=0,(P55+Q55)/2,IF(P55=0,(O55+Q55)/2,IF(Q55=0,(O55+P55)/2,(O55+P55+Q55)/3)))))))</f>
        <v>0</v>
      </c>
      <c r="Z55" s="251"/>
      <c r="AA55" s="203"/>
      <c r="AB55" s="203"/>
      <c r="AC55" s="203"/>
      <c r="AD55" s="203"/>
      <c r="AE55" s="203"/>
      <c r="AF55" s="203"/>
      <c r="AG55" s="203"/>
      <c r="AH55" s="203"/>
      <c r="AI55" s="187"/>
      <c r="AJ55" s="187"/>
    </row>
    <row r="56" spans="1:36" ht="18.75" x14ac:dyDescent="0.25">
      <c r="A56" s="332">
        <v>11</v>
      </c>
      <c r="B56" s="370" t="s">
        <v>59</v>
      </c>
      <c r="C56" s="355" t="s">
        <v>391</v>
      </c>
      <c r="D56" s="355">
        <f>(300+300)*0.9</f>
        <v>540</v>
      </c>
      <c r="E56" s="18" t="s">
        <v>89</v>
      </c>
      <c r="F56" s="18">
        <v>3.8</v>
      </c>
      <c r="G56" s="18">
        <v>3.5</v>
      </c>
      <c r="H56" s="18">
        <v>3.5</v>
      </c>
      <c r="I56" s="18">
        <v>3.7</v>
      </c>
      <c r="J56" s="18">
        <v>3.6</v>
      </c>
      <c r="K56" s="18">
        <v>3.6</v>
      </c>
      <c r="L56" s="18"/>
      <c r="M56" s="18"/>
      <c r="N56" s="18"/>
      <c r="O56" s="18"/>
      <c r="P56" s="18"/>
      <c r="Q56" s="18"/>
      <c r="R56" s="71">
        <v>0.39500000000000002</v>
      </c>
      <c r="S56" s="71">
        <v>0.39100000000000001</v>
      </c>
      <c r="T56" s="71">
        <v>0.39300000000000002</v>
      </c>
      <c r="U56" s="71">
        <v>0.39300000000000002</v>
      </c>
      <c r="V56" s="56">
        <f t="shared" si="31"/>
        <v>3.6</v>
      </c>
      <c r="W56" s="56">
        <f t="shared" si="32"/>
        <v>3.6333333333333333</v>
      </c>
      <c r="X56" s="56">
        <f t="shared" si="33"/>
        <v>0</v>
      </c>
      <c r="Y56" s="171">
        <f t="shared" si="34"/>
        <v>0</v>
      </c>
      <c r="Z56" s="267">
        <f>SUM(V56:V63)</f>
        <v>56.266666666666666</v>
      </c>
      <c r="AA56" s="264">
        <f>SUM(W56:W63)</f>
        <v>69</v>
      </c>
      <c r="AB56" s="264">
        <f>SUM(X56:X63)</f>
        <v>0</v>
      </c>
      <c r="AC56" s="264">
        <f>SUM(Y56:Y63)</f>
        <v>0</v>
      </c>
      <c r="AD56" s="201">
        <f t="shared" ref="AD56" si="35">Z56*0.38*0.9*SQRT(3)</f>
        <v>33.330200100209417</v>
      </c>
      <c r="AE56" s="201">
        <f t="shared" si="29"/>
        <v>40.872934957010365</v>
      </c>
      <c r="AF56" s="201">
        <f t="shared" si="29"/>
        <v>0</v>
      </c>
      <c r="AG56" s="201">
        <f t="shared" si="29"/>
        <v>0</v>
      </c>
      <c r="AH56" s="264">
        <f>MAX(Z56:AC63)</f>
        <v>69</v>
      </c>
      <c r="AI56" s="185">
        <f t="shared" ref="AI56" si="36">AH56*0.38*0.9*SQRT(3)</f>
        <v>40.872934957010365</v>
      </c>
      <c r="AJ56" s="185">
        <f>D56-AI56</f>
        <v>499.12706504298961</v>
      </c>
    </row>
    <row r="57" spans="1:36" ht="18.75" x14ac:dyDescent="0.25">
      <c r="A57" s="333"/>
      <c r="B57" s="371"/>
      <c r="C57" s="373"/>
      <c r="D57" s="373"/>
      <c r="E57" s="7" t="s">
        <v>219</v>
      </c>
      <c r="F57" s="7">
        <v>2.2000000000000002</v>
      </c>
      <c r="G57" s="7">
        <v>2.2000000000000002</v>
      </c>
      <c r="H57" s="7">
        <v>1.8</v>
      </c>
      <c r="I57" s="7">
        <v>2</v>
      </c>
      <c r="J57" s="7">
        <v>2.2000000000000002</v>
      </c>
      <c r="K57" s="7">
        <v>1.5</v>
      </c>
      <c r="L57" s="7"/>
      <c r="M57" s="7"/>
      <c r="N57" s="7"/>
      <c r="O57" s="7"/>
      <c r="P57" s="7"/>
      <c r="Q57" s="7"/>
      <c r="R57" s="73">
        <v>0.39500000000000002</v>
      </c>
      <c r="S57" s="73">
        <v>0.39100000000000001</v>
      </c>
      <c r="T57" s="73">
        <v>0.39300000000000002</v>
      </c>
      <c r="U57" s="73">
        <v>0.39300000000000002</v>
      </c>
      <c r="V57" s="46">
        <f t="shared" si="31"/>
        <v>2.0666666666666669</v>
      </c>
      <c r="W57" s="46">
        <f t="shared" si="32"/>
        <v>1.9000000000000001</v>
      </c>
      <c r="X57" s="46">
        <f t="shared" si="33"/>
        <v>0</v>
      </c>
      <c r="Y57" s="169">
        <f t="shared" si="34"/>
        <v>0</v>
      </c>
      <c r="Z57" s="250"/>
      <c r="AA57" s="202"/>
      <c r="AB57" s="202"/>
      <c r="AC57" s="202"/>
      <c r="AD57" s="202"/>
      <c r="AE57" s="202"/>
      <c r="AF57" s="202"/>
      <c r="AG57" s="202"/>
      <c r="AH57" s="202"/>
      <c r="AI57" s="186"/>
      <c r="AJ57" s="186"/>
    </row>
    <row r="58" spans="1:36" ht="18.75" x14ac:dyDescent="0.25">
      <c r="A58" s="333"/>
      <c r="B58" s="371"/>
      <c r="C58" s="373"/>
      <c r="D58" s="373"/>
      <c r="E58" s="41" t="s">
        <v>281</v>
      </c>
      <c r="F58" s="41">
        <v>31.2</v>
      </c>
      <c r="G58" s="41">
        <v>6</v>
      </c>
      <c r="H58" s="41">
        <v>53.7</v>
      </c>
      <c r="I58" s="41">
        <v>36.6</v>
      </c>
      <c r="J58" s="41">
        <v>27.6</v>
      </c>
      <c r="K58" s="41">
        <v>35.1</v>
      </c>
      <c r="L58" s="41"/>
      <c r="M58" s="41"/>
      <c r="N58" s="41"/>
      <c r="O58" s="41"/>
      <c r="P58" s="41"/>
      <c r="Q58" s="41"/>
      <c r="R58" s="73">
        <v>0.39500000000000002</v>
      </c>
      <c r="S58" s="73">
        <v>0.39100000000000001</v>
      </c>
      <c r="T58" s="73">
        <v>0.39300000000000002</v>
      </c>
      <c r="U58" s="73">
        <v>0.39300000000000002</v>
      </c>
      <c r="V58" s="46">
        <f t="shared" si="31"/>
        <v>30.3</v>
      </c>
      <c r="W58" s="46">
        <f t="shared" si="32"/>
        <v>33.1</v>
      </c>
      <c r="X58" s="46">
        <f t="shared" si="33"/>
        <v>0</v>
      </c>
      <c r="Y58" s="169">
        <f t="shared" si="34"/>
        <v>0</v>
      </c>
      <c r="Z58" s="250"/>
      <c r="AA58" s="202"/>
      <c r="AB58" s="202"/>
      <c r="AC58" s="202"/>
      <c r="AD58" s="202"/>
      <c r="AE58" s="202"/>
      <c r="AF58" s="202"/>
      <c r="AG58" s="202"/>
      <c r="AH58" s="202"/>
      <c r="AI58" s="186"/>
      <c r="AJ58" s="186"/>
    </row>
    <row r="59" spans="1:36" ht="18.75" x14ac:dyDescent="0.25">
      <c r="A59" s="333"/>
      <c r="B59" s="371"/>
      <c r="C59" s="373"/>
      <c r="D59" s="373"/>
      <c r="E59" s="7" t="s">
        <v>282</v>
      </c>
      <c r="F59" s="7">
        <v>3.5</v>
      </c>
      <c r="G59" s="7">
        <v>1.6</v>
      </c>
      <c r="H59" s="7">
        <v>3</v>
      </c>
      <c r="I59" s="7">
        <v>1.6</v>
      </c>
      <c r="J59" s="7">
        <v>1.3</v>
      </c>
      <c r="K59" s="7">
        <v>1.5</v>
      </c>
      <c r="L59" s="7"/>
      <c r="M59" s="7"/>
      <c r="N59" s="7"/>
      <c r="O59" s="7"/>
      <c r="P59" s="7"/>
      <c r="Q59" s="7"/>
      <c r="R59" s="73">
        <v>0.39500000000000002</v>
      </c>
      <c r="S59" s="73">
        <v>0.39100000000000001</v>
      </c>
      <c r="T59" s="73">
        <v>0.39300000000000002</v>
      </c>
      <c r="U59" s="73">
        <v>0.39300000000000002</v>
      </c>
      <c r="V59" s="46">
        <f t="shared" si="31"/>
        <v>2.6999999999999997</v>
      </c>
      <c r="W59" s="46">
        <f t="shared" si="32"/>
        <v>1.4666666666666668</v>
      </c>
      <c r="X59" s="46">
        <f t="shared" si="33"/>
        <v>0</v>
      </c>
      <c r="Y59" s="169">
        <f t="shared" si="34"/>
        <v>0</v>
      </c>
      <c r="Z59" s="250"/>
      <c r="AA59" s="202"/>
      <c r="AB59" s="202"/>
      <c r="AC59" s="202"/>
      <c r="AD59" s="202"/>
      <c r="AE59" s="202"/>
      <c r="AF59" s="202"/>
      <c r="AG59" s="202"/>
      <c r="AH59" s="202"/>
      <c r="AI59" s="186"/>
      <c r="AJ59" s="186"/>
    </row>
    <row r="60" spans="1:36" ht="18.75" x14ac:dyDescent="0.25">
      <c r="A60" s="333"/>
      <c r="B60" s="371"/>
      <c r="C60" s="373"/>
      <c r="D60" s="373"/>
      <c r="E60" s="41" t="s">
        <v>283</v>
      </c>
      <c r="F60" s="41">
        <v>18.3</v>
      </c>
      <c r="G60" s="41">
        <v>13.3</v>
      </c>
      <c r="H60" s="41">
        <v>21.2</v>
      </c>
      <c r="I60" s="41">
        <v>30.1</v>
      </c>
      <c r="J60" s="41">
        <v>21</v>
      </c>
      <c r="K60" s="41">
        <v>35.6</v>
      </c>
      <c r="L60" s="41"/>
      <c r="M60" s="41"/>
      <c r="N60" s="41"/>
      <c r="O60" s="41"/>
      <c r="P60" s="41"/>
      <c r="Q60" s="41"/>
      <c r="R60" s="73">
        <v>0.39500000000000002</v>
      </c>
      <c r="S60" s="73">
        <v>0.39100000000000001</v>
      </c>
      <c r="T60" s="73">
        <v>0.39300000000000002</v>
      </c>
      <c r="U60" s="73">
        <v>0.39300000000000002</v>
      </c>
      <c r="V60" s="46">
        <f t="shared" si="31"/>
        <v>17.599999999999998</v>
      </c>
      <c r="W60" s="46">
        <f t="shared" si="32"/>
        <v>28.900000000000002</v>
      </c>
      <c r="X60" s="46">
        <f t="shared" si="33"/>
        <v>0</v>
      </c>
      <c r="Y60" s="169">
        <f t="shared" si="34"/>
        <v>0</v>
      </c>
      <c r="Z60" s="250"/>
      <c r="AA60" s="202"/>
      <c r="AB60" s="202"/>
      <c r="AC60" s="202"/>
      <c r="AD60" s="202"/>
      <c r="AE60" s="202"/>
      <c r="AF60" s="202"/>
      <c r="AG60" s="202"/>
      <c r="AH60" s="202"/>
      <c r="AI60" s="186"/>
      <c r="AJ60" s="186"/>
    </row>
    <row r="61" spans="1:36" ht="18.75" x14ac:dyDescent="0.25">
      <c r="A61" s="333"/>
      <c r="B61" s="371"/>
      <c r="C61" s="373"/>
      <c r="D61" s="373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3"/>
      <c r="S61" s="73"/>
      <c r="T61" s="73"/>
      <c r="U61" s="73"/>
      <c r="V61" s="46">
        <f t="shared" si="31"/>
        <v>0</v>
      </c>
      <c r="W61" s="46">
        <f t="shared" si="32"/>
        <v>0</v>
      </c>
      <c r="X61" s="46">
        <f t="shared" si="33"/>
        <v>0</v>
      </c>
      <c r="Y61" s="169">
        <f t="shared" si="34"/>
        <v>0</v>
      </c>
      <c r="Z61" s="250"/>
      <c r="AA61" s="202"/>
      <c r="AB61" s="202"/>
      <c r="AC61" s="202"/>
      <c r="AD61" s="202"/>
      <c r="AE61" s="202"/>
      <c r="AF61" s="202"/>
      <c r="AG61" s="202"/>
      <c r="AH61" s="202"/>
      <c r="AI61" s="186"/>
      <c r="AJ61" s="186"/>
    </row>
    <row r="62" spans="1:36" ht="18.75" x14ac:dyDescent="0.25">
      <c r="A62" s="333"/>
      <c r="B62" s="371"/>
      <c r="C62" s="373"/>
      <c r="D62" s="37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72"/>
      <c r="S62" s="72"/>
      <c r="T62" s="72"/>
      <c r="U62" s="72"/>
      <c r="V62" s="46">
        <f t="shared" si="31"/>
        <v>0</v>
      </c>
      <c r="W62" s="46">
        <f t="shared" si="32"/>
        <v>0</v>
      </c>
      <c r="X62" s="46">
        <f t="shared" si="33"/>
        <v>0</v>
      </c>
      <c r="Y62" s="169">
        <f t="shared" si="34"/>
        <v>0</v>
      </c>
      <c r="Z62" s="250"/>
      <c r="AA62" s="202"/>
      <c r="AB62" s="202"/>
      <c r="AC62" s="202"/>
      <c r="AD62" s="202"/>
      <c r="AE62" s="202"/>
      <c r="AF62" s="202"/>
      <c r="AG62" s="202"/>
      <c r="AH62" s="202"/>
      <c r="AI62" s="186"/>
      <c r="AJ62" s="186"/>
    </row>
    <row r="63" spans="1:36" ht="19.5" thickBot="1" x14ac:dyDescent="0.3">
      <c r="A63" s="334"/>
      <c r="B63" s="372"/>
      <c r="C63" s="356"/>
      <c r="D63" s="35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0"/>
      <c r="S63" s="70"/>
      <c r="T63" s="70"/>
      <c r="U63" s="70"/>
      <c r="V63" s="50">
        <f t="shared" si="31"/>
        <v>0</v>
      </c>
      <c r="W63" s="50">
        <f t="shared" si="32"/>
        <v>0</v>
      </c>
      <c r="X63" s="50">
        <f t="shared" si="33"/>
        <v>0</v>
      </c>
      <c r="Y63" s="170">
        <f t="shared" si="34"/>
        <v>0</v>
      </c>
      <c r="Z63" s="251"/>
      <c r="AA63" s="203"/>
      <c r="AB63" s="203"/>
      <c r="AC63" s="203"/>
      <c r="AD63" s="203"/>
      <c r="AE63" s="203"/>
      <c r="AF63" s="203"/>
      <c r="AG63" s="203"/>
      <c r="AH63" s="203"/>
      <c r="AI63" s="187"/>
      <c r="AJ63" s="187"/>
    </row>
    <row r="64" spans="1:36" ht="18.75" x14ac:dyDescent="0.25">
      <c r="A64" s="332">
        <v>12</v>
      </c>
      <c r="B64" s="370" t="s">
        <v>254</v>
      </c>
      <c r="C64" s="359" t="s">
        <v>18</v>
      </c>
      <c r="D64" s="359">
        <f>160*0.9</f>
        <v>144</v>
      </c>
      <c r="E64" s="18" t="s">
        <v>284</v>
      </c>
      <c r="F64" s="18">
        <v>14.8</v>
      </c>
      <c r="G64" s="18">
        <v>18.7</v>
      </c>
      <c r="H64" s="18">
        <v>29.1</v>
      </c>
      <c r="I64" s="18">
        <v>29.9</v>
      </c>
      <c r="J64" s="18">
        <v>21</v>
      </c>
      <c r="K64" s="18">
        <v>21.6</v>
      </c>
      <c r="L64" s="18"/>
      <c r="M64" s="18"/>
      <c r="N64" s="18"/>
      <c r="O64" s="18"/>
      <c r="P64" s="18"/>
      <c r="Q64" s="18"/>
      <c r="R64" s="71">
        <v>0.40100000000000002</v>
      </c>
      <c r="S64" s="71">
        <v>0.4</v>
      </c>
      <c r="T64" s="71">
        <v>0.40200000000000002</v>
      </c>
      <c r="U64" s="71">
        <v>0.4</v>
      </c>
      <c r="V64" s="56">
        <f t="shared" si="31"/>
        <v>20.866666666666667</v>
      </c>
      <c r="W64" s="56">
        <f t="shared" si="32"/>
        <v>24.166666666666668</v>
      </c>
      <c r="X64" s="56">
        <f t="shared" si="33"/>
        <v>0</v>
      </c>
      <c r="Y64" s="171">
        <f t="shared" si="34"/>
        <v>0</v>
      </c>
      <c r="Z64" s="267">
        <f>SUM(V64:V69)</f>
        <v>52.266666666666666</v>
      </c>
      <c r="AA64" s="264">
        <f>SUM(W64:W69)</f>
        <v>51.56666666666667</v>
      </c>
      <c r="AB64" s="264">
        <f>SUM(X64:X69)</f>
        <v>0</v>
      </c>
      <c r="AC64" s="264">
        <f>SUM(Y64:Y69)</f>
        <v>0</v>
      </c>
      <c r="AD64" s="201">
        <f t="shared" ref="AD64" si="37">Z64*0.38*0.9*SQRT(3)</f>
        <v>30.960754595455199</v>
      </c>
      <c r="AE64" s="201">
        <f t="shared" si="29"/>
        <v>30.546101632123211</v>
      </c>
      <c r="AF64" s="201">
        <f t="shared" si="29"/>
        <v>0</v>
      </c>
      <c r="AG64" s="201">
        <f t="shared" si="29"/>
        <v>0</v>
      </c>
      <c r="AH64" s="264">
        <f>MAX(Z64:AC69)</f>
        <v>52.266666666666666</v>
      </c>
      <c r="AI64" s="185">
        <f t="shared" ref="AI64" si="38">AH64*0.38*0.9*SQRT(3)</f>
        <v>30.960754595455199</v>
      </c>
      <c r="AJ64" s="185">
        <f>D64-AI64</f>
        <v>113.0392454045448</v>
      </c>
    </row>
    <row r="65" spans="1:36" ht="18.75" x14ac:dyDescent="0.25">
      <c r="A65" s="333"/>
      <c r="B65" s="371"/>
      <c r="C65" s="369"/>
      <c r="D65" s="369"/>
      <c r="E65" s="7" t="s">
        <v>285</v>
      </c>
      <c r="F65" s="7">
        <v>15</v>
      </c>
      <c r="G65" s="7">
        <v>10.3</v>
      </c>
      <c r="H65" s="7">
        <v>0.6</v>
      </c>
      <c r="I65" s="7">
        <v>2.8</v>
      </c>
      <c r="J65" s="7">
        <v>0.3</v>
      </c>
      <c r="K65" s="7">
        <v>0.4</v>
      </c>
      <c r="L65" s="7"/>
      <c r="M65" s="7"/>
      <c r="N65" s="7"/>
      <c r="O65" s="7"/>
      <c r="P65" s="7"/>
      <c r="Q65" s="7"/>
      <c r="R65" s="73">
        <v>0.40100000000000002</v>
      </c>
      <c r="S65" s="73">
        <v>0.4</v>
      </c>
      <c r="T65" s="73">
        <v>0.40200000000000002</v>
      </c>
      <c r="U65" s="73">
        <v>0.4</v>
      </c>
      <c r="V65" s="46">
        <f t="shared" si="31"/>
        <v>8.6333333333333346</v>
      </c>
      <c r="W65" s="46">
        <f t="shared" si="32"/>
        <v>1.1666666666666665</v>
      </c>
      <c r="X65" s="46">
        <f t="shared" si="33"/>
        <v>0</v>
      </c>
      <c r="Y65" s="169">
        <f t="shared" si="34"/>
        <v>0</v>
      </c>
      <c r="Z65" s="250"/>
      <c r="AA65" s="202"/>
      <c r="AB65" s="202"/>
      <c r="AC65" s="202"/>
      <c r="AD65" s="202"/>
      <c r="AE65" s="202"/>
      <c r="AF65" s="202"/>
      <c r="AG65" s="202"/>
      <c r="AH65" s="202"/>
      <c r="AI65" s="186"/>
      <c r="AJ65" s="186"/>
    </row>
    <row r="66" spans="1:36" ht="18.75" x14ac:dyDescent="0.25">
      <c r="A66" s="333"/>
      <c r="B66" s="371"/>
      <c r="C66" s="369"/>
      <c r="D66" s="369"/>
      <c r="E66" s="41" t="s">
        <v>286</v>
      </c>
      <c r="F66" s="41">
        <v>43.4</v>
      </c>
      <c r="G66" s="41">
        <v>11.8</v>
      </c>
      <c r="H66" s="41">
        <v>13.1</v>
      </c>
      <c r="I66" s="41">
        <v>53</v>
      </c>
      <c r="J66" s="41">
        <v>16.3</v>
      </c>
      <c r="K66" s="41">
        <v>9.4</v>
      </c>
      <c r="L66" s="41"/>
      <c r="M66" s="41"/>
      <c r="N66" s="41"/>
      <c r="O66" s="41"/>
      <c r="P66" s="41"/>
      <c r="Q66" s="41"/>
      <c r="R66" s="72">
        <v>0.40100000000000002</v>
      </c>
      <c r="S66" s="72">
        <v>0.4</v>
      </c>
      <c r="T66" s="72">
        <v>0.40200000000000002</v>
      </c>
      <c r="U66" s="72">
        <v>0.4</v>
      </c>
      <c r="V66" s="46">
        <f t="shared" si="31"/>
        <v>22.766666666666666</v>
      </c>
      <c r="W66" s="46">
        <f t="shared" si="32"/>
        <v>26.233333333333334</v>
      </c>
      <c r="X66" s="46">
        <f t="shared" si="33"/>
        <v>0</v>
      </c>
      <c r="Y66" s="169">
        <f t="shared" si="34"/>
        <v>0</v>
      </c>
      <c r="Z66" s="250"/>
      <c r="AA66" s="202"/>
      <c r="AB66" s="202"/>
      <c r="AC66" s="202"/>
      <c r="AD66" s="202"/>
      <c r="AE66" s="202"/>
      <c r="AF66" s="202"/>
      <c r="AG66" s="202"/>
      <c r="AH66" s="202"/>
      <c r="AI66" s="186"/>
      <c r="AJ66" s="186"/>
    </row>
    <row r="67" spans="1:36" ht="18.75" x14ac:dyDescent="0.25">
      <c r="A67" s="333"/>
      <c r="B67" s="371"/>
      <c r="C67" s="369"/>
      <c r="D67" s="369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3"/>
      <c r="S67" s="73"/>
      <c r="T67" s="73"/>
      <c r="U67" s="73"/>
      <c r="V67" s="46">
        <f t="shared" si="31"/>
        <v>0</v>
      </c>
      <c r="W67" s="46">
        <f t="shared" si="32"/>
        <v>0</v>
      </c>
      <c r="X67" s="46">
        <f t="shared" si="33"/>
        <v>0</v>
      </c>
      <c r="Y67" s="169">
        <f t="shared" si="34"/>
        <v>0</v>
      </c>
      <c r="Z67" s="250"/>
      <c r="AA67" s="202"/>
      <c r="AB67" s="202"/>
      <c r="AC67" s="202"/>
      <c r="AD67" s="202"/>
      <c r="AE67" s="202"/>
      <c r="AF67" s="202"/>
      <c r="AG67" s="202"/>
      <c r="AH67" s="202"/>
      <c r="AI67" s="186"/>
      <c r="AJ67" s="186"/>
    </row>
    <row r="68" spans="1:36" ht="18.75" x14ac:dyDescent="0.25">
      <c r="A68" s="333"/>
      <c r="B68" s="371"/>
      <c r="C68" s="369"/>
      <c r="D68" s="369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72"/>
      <c r="S68" s="72"/>
      <c r="T68" s="72"/>
      <c r="U68" s="72"/>
      <c r="V68" s="46">
        <f t="shared" si="31"/>
        <v>0</v>
      </c>
      <c r="W68" s="46">
        <f t="shared" si="32"/>
        <v>0</v>
      </c>
      <c r="X68" s="46">
        <f t="shared" si="33"/>
        <v>0</v>
      </c>
      <c r="Y68" s="169">
        <f t="shared" si="34"/>
        <v>0</v>
      </c>
      <c r="Z68" s="250"/>
      <c r="AA68" s="202"/>
      <c r="AB68" s="202"/>
      <c r="AC68" s="202"/>
      <c r="AD68" s="202"/>
      <c r="AE68" s="202"/>
      <c r="AF68" s="202"/>
      <c r="AG68" s="202"/>
      <c r="AH68" s="202"/>
      <c r="AI68" s="186"/>
      <c r="AJ68" s="186"/>
    </row>
    <row r="69" spans="1:36" ht="19.5" thickBot="1" x14ac:dyDescent="0.3">
      <c r="A69" s="334"/>
      <c r="B69" s="372"/>
      <c r="C69" s="360"/>
      <c r="D69" s="360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0"/>
      <c r="S69" s="70"/>
      <c r="T69" s="70"/>
      <c r="U69" s="70"/>
      <c r="V69" s="50">
        <f t="shared" si="31"/>
        <v>0</v>
      </c>
      <c r="W69" s="50">
        <f t="shared" si="32"/>
        <v>0</v>
      </c>
      <c r="X69" s="50">
        <f t="shared" si="33"/>
        <v>0</v>
      </c>
      <c r="Y69" s="170">
        <f t="shared" si="34"/>
        <v>0</v>
      </c>
      <c r="Z69" s="251"/>
      <c r="AA69" s="203"/>
      <c r="AB69" s="203"/>
      <c r="AC69" s="203"/>
      <c r="AD69" s="203"/>
      <c r="AE69" s="203"/>
      <c r="AF69" s="203"/>
      <c r="AG69" s="203"/>
      <c r="AH69" s="203"/>
      <c r="AI69" s="187"/>
      <c r="AJ69" s="187"/>
    </row>
    <row r="70" spans="1:36" ht="18.75" x14ac:dyDescent="0.25">
      <c r="A70" s="332">
        <v>13</v>
      </c>
      <c r="B70" s="370" t="s">
        <v>60</v>
      </c>
      <c r="C70" s="359" t="s">
        <v>87</v>
      </c>
      <c r="D70" s="359">
        <f>400*0.9</f>
        <v>360</v>
      </c>
      <c r="E70" s="18" t="s">
        <v>287</v>
      </c>
      <c r="F70" s="18">
        <v>44.9</v>
      </c>
      <c r="G70" s="18">
        <v>50</v>
      </c>
      <c r="H70" s="18">
        <v>45.3</v>
      </c>
      <c r="I70" s="18">
        <v>109.6</v>
      </c>
      <c r="J70" s="18">
        <v>32.5</v>
      </c>
      <c r="K70" s="18">
        <v>83.9</v>
      </c>
      <c r="L70" s="18"/>
      <c r="M70" s="18"/>
      <c r="N70" s="18"/>
      <c r="O70" s="18"/>
      <c r="P70" s="18"/>
      <c r="Q70" s="18"/>
      <c r="R70" s="71">
        <v>0.40500000000000003</v>
      </c>
      <c r="S70" s="71">
        <v>0.40200000000000002</v>
      </c>
      <c r="T70" s="71">
        <v>0.40600000000000003</v>
      </c>
      <c r="U70" s="71">
        <v>0.40300000000000002</v>
      </c>
      <c r="V70" s="56">
        <f t="shared" si="31"/>
        <v>46.733333333333327</v>
      </c>
      <c r="W70" s="56">
        <f t="shared" si="32"/>
        <v>75.333333333333329</v>
      </c>
      <c r="X70" s="56">
        <f t="shared" si="33"/>
        <v>0</v>
      </c>
      <c r="Y70" s="171">
        <f t="shared" si="34"/>
        <v>0</v>
      </c>
      <c r="Z70" s="267">
        <f>SUM(V70:V73)</f>
        <v>98.533333333333317</v>
      </c>
      <c r="AA70" s="264">
        <f>SUM(W70:W73)</f>
        <v>132.19999999999999</v>
      </c>
      <c r="AB70" s="264">
        <f>SUM(X70:X73)</f>
        <v>0</v>
      </c>
      <c r="AC70" s="264">
        <f>SUM(Y70:Y73)</f>
        <v>0</v>
      </c>
      <c r="AD70" s="201">
        <f t="shared" ref="AD70" si="39">Z70*0.38*0.9*SQRT(3)</f>
        <v>58.36734093377904</v>
      </c>
      <c r="AE70" s="201">
        <f t="shared" si="29"/>
        <v>78.3101739321271</v>
      </c>
      <c r="AF70" s="201">
        <f t="shared" si="29"/>
        <v>0</v>
      </c>
      <c r="AG70" s="201">
        <f t="shared" si="29"/>
        <v>0</v>
      </c>
      <c r="AH70" s="264">
        <f>MAX(Z70:AC73)</f>
        <v>132.19999999999999</v>
      </c>
      <c r="AI70" s="185">
        <f t="shared" ref="AI70" si="40">AH70*0.38*0.9*SQRT(3)</f>
        <v>78.3101739321271</v>
      </c>
      <c r="AJ70" s="185">
        <f>D70-AI70</f>
        <v>281.6898260678729</v>
      </c>
    </row>
    <row r="71" spans="1:36" ht="18.75" x14ac:dyDescent="0.25">
      <c r="A71" s="333"/>
      <c r="B71" s="371"/>
      <c r="C71" s="369"/>
      <c r="D71" s="369"/>
      <c r="E71" s="7" t="s">
        <v>288</v>
      </c>
      <c r="F71" s="7">
        <v>49</v>
      </c>
      <c r="G71" s="7">
        <v>41.6</v>
      </c>
      <c r="H71" s="7">
        <v>15</v>
      </c>
      <c r="I71" s="7">
        <v>45.1</v>
      </c>
      <c r="J71" s="7">
        <v>44.7</v>
      </c>
      <c r="K71" s="7">
        <v>24</v>
      </c>
      <c r="L71" s="7"/>
      <c r="M71" s="7"/>
      <c r="N71" s="7"/>
      <c r="O71" s="7"/>
      <c r="P71" s="7"/>
      <c r="Q71" s="7"/>
      <c r="R71" s="73">
        <v>0.40500000000000003</v>
      </c>
      <c r="S71" s="73">
        <v>0.40200000000000002</v>
      </c>
      <c r="T71" s="73">
        <v>0.40600000000000003</v>
      </c>
      <c r="U71" s="73">
        <v>0.40300000000000002</v>
      </c>
      <c r="V71" s="46">
        <f t="shared" si="31"/>
        <v>35.199999999999996</v>
      </c>
      <c r="W71" s="46">
        <f t="shared" si="32"/>
        <v>37.933333333333337</v>
      </c>
      <c r="X71" s="46">
        <f t="shared" si="33"/>
        <v>0</v>
      </c>
      <c r="Y71" s="169">
        <f t="shared" si="34"/>
        <v>0</v>
      </c>
      <c r="Z71" s="250"/>
      <c r="AA71" s="202"/>
      <c r="AB71" s="202"/>
      <c r="AC71" s="202"/>
      <c r="AD71" s="202"/>
      <c r="AE71" s="202"/>
      <c r="AF71" s="202"/>
      <c r="AG71" s="202"/>
      <c r="AH71" s="202"/>
      <c r="AI71" s="186"/>
      <c r="AJ71" s="186"/>
    </row>
    <row r="72" spans="1:36" ht="18.75" x14ac:dyDescent="0.25">
      <c r="A72" s="333"/>
      <c r="B72" s="371"/>
      <c r="C72" s="369"/>
      <c r="D72" s="369"/>
      <c r="E72" s="41" t="s">
        <v>289</v>
      </c>
      <c r="F72" s="41">
        <v>15.8</v>
      </c>
      <c r="G72" s="41">
        <v>2.8</v>
      </c>
      <c r="H72" s="41">
        <v>31.2</v>
      </c>
      <c r="I72" s="41">
        <v>20.6</v>
      </c>
      <c r="J72" s="41">
        <v>12.6</v>
      </c>
      <c r="K72" s="41">
        <v>23.6</v>
      </c>
      <c r="L72" s="41"/>
      <c r="M72" s="41"/>
      <c r="N72" s="41"/>
      <c r="O72" s="41"/>
      <c r="P72" s="41"/>
      <c r="Q72" s="41"/>
      <c r="R72" s="73">
        <v>0.40500000000000003</v>
      </c>
      <c r="S72" s="73">
        <v>0.40200000000000002</v>
      </c>
      <c r="T72" s="73">
        <v>0.40600000000000003</v>
      </c>
      <c r="U72" s="73">
        <v>0.40300000000000002</v>
      </c>
      <c r="V72" s="46">
        <f t="shared" si="31"/>
        <v>16.599999999999998</v>
      </c>
      <c r="W72" s="46">
        <f t="shared" si="32"/>
        <v>18.933333333333334</v>
      </c>
      <c r="X72" s="46">
        <f t="shared" si="33"/>
        <v>0</v>
      </c>
      <c r="Y72" s="169">
        <f t="shared" si="34"/>
        <v>0</v>
      </c>
      <c r="Z72" s="250"/>
      <c r="AA72" s="202"/>
      <c r="AB72" s="202"/>
      <c r="AC72" s="202"/>
      <c r="AD72" s="202"/>
      <c r="AE72" s="202"/>
      <c r="AF72" s="202"/>
      <c r="AG72" s="202"/>
      <c r="AH72" s="202"/>
      <c r="AI72" s="186"/>
      <c r="AJ72" s="186"/>
    </row>
    <row r="73" spans="1:36" ht="19.5" thickBot="1" x14ac:dyDescent="0.3">
      <c r="A73" s="334"/>
      <c r="B73" s="372"/>
      <c r="C73" s="360"/>
      <c r="D73" s="360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70"/>
      <c r="S73" s="70"/>
      <c r="T73" s="70"/>
      <c r="U73" s="70"/>
      <c r="V73" s="50">
        <f t="shared" ref="V73:V93" si="41">IF(AND(F73=0,G73=0,H73=0),0,IF(AND(F73=0,G73=0),H73,IF(AND(F73=0,H73=0),G73,IF(AND(G73=0,H73=0),F73,IF(F73=0,(G73+H73)/2,IF(G73=0,(F73+H73)/2,IF(H73=0,(F73+G73)/2,(F73+G73+H73)/3)))))))</f>
        <v>0</v>
      </c>
      <c r="W73" s="50">
        <f t="shared" ref="W73:W93" si="42">IF(AND(I73=0,J73=0,K73=0),0,IF(AND(I73=0,J73=0),K73,IF(AND(I73=0,K73=0),J73,IF(AND(J73=0,K73=0),I73,IF(I73=0,(J73+K73)/2,IF(J73=0,(I73+K73)/2,IF(K73=0,(I73+J73)/2,(I73+J73+K73)/3)))))))</f>
        <v>0</v>
      </c>
      <c r="X73" s="50">
        <f t="shared" ref="X73:X93" si="43">IF(AND(L73=0,M73=0,N73=0),0,IF(AND(L73=0,M73=0),N73,IF(AND(L73=0,N73=0),M73,IF(AND(M73=0,N73=0),L73,IF(L73=0,(M73+N73)/2,IF(M73=0,(L73+N73)/2,IF(N73=0,(L73+M73)/2,(L73+M73+N73)/3)))))))</f>
        <v>0</v>
      </c>
      <c r="Y73" s="170">
        <f t="shared" ref="Y73:Y93" si="44">IF(AND(O73=0,P73=0,Q73=0),0,IF(AND(O73=0,P73=0),Q73,IF(AND(O73=0,Q73=0),P73,IF(AND(P73=0,Q73=0),O73,IF(O73=0,(P73+Q73)/2,IF(P73=0,(O73+Q73)/2,IF(Q73=0,(O73+P73)/2,(O73+P73+Q73)/3)))))))</f>
        <v>0</v>
      </c>
      <c r="Z73" s="251"/>
      <c r="AA73" s="203"/>
      <c r="AB73" s="203"/>
      <c r="AC73" s="203"/>
      <c r="AD73" s="203"/>
      <c r="AE73" s="203"/>
      <c r="AF73" s="203"/>
      <c r="AG73" s="203"/>
      <c r="AH73" s="203"/>
      <c r="AI73" s="187"/>
      <c r="AJ73" s="187"/>
    </row>
    <row r="74" spans="1:36" ht="18.75" x14ac:dyDescent="0.25">
      <c r="A74" s="332">
        <v>14</v>
      </c>
      <c r="B74" s="370" t="s">
        <v>64</v>
      </c>
      <c r="C74" s="359" t="s">
        <v>21</v>
      </c>
      <c r="D74" s="359">
        <f>250*0.9</f>
        <v>225</v>
      </c>
      <c r="E74" s="18" t="s">
        <v>290</v>
      </c>
      <c r="F74" s="18">
        <v>23.7</v>
      </c>
      <c r="G74" s="18">
        <v>18</v>
      </c>
      <c r="H74" s="18">
        <v>0.5</v>
      </c>
      <c r="I74" s="18">
        <v>8.5</v>
      </c>
      <c r="J74" s="18">
        <v>6.7</v>
      </c>
      <c r="K74" s="18">
        <v>9.4</v>
      </c>
      <c r="L74" s="18"/>
      <c r="M74" s="18"/>
      <c r="N74" s="18"/>
      <c r="O74" s="18"/>
      <c r="P74" s="18"/>
      <c r="Q74" s="18"/>
      <c r="R74" s="71">
        <v>0.39100000000000001</v>
      </c>
      <c r="S74" s="71">
        <v>0.39</v>
      </c>
      <c r="T74" s="71">
        <v>0.39400000000000002</v>
      </c>
      <c r="U74" s="71">
        <v>0.39300000000000002</v>
      </c>
      <c r="V74" s="56">
        <f t="shared" si="41"/>
        <v>14.066666666666668</v>
      </c>
      <c r="W74" s="56">
        <f t="shared" si="42"/>
        <v>8.2000000000000011</v>
      </c>
      <c r="X74" s="56">
        <f t="shared" si="43"/>
        <v>0</v>
      </c>
      <c r="Y74" s="171">
        <f t="shared" si="44"/>
        <v>0</v>
      </c>
      <c r="Z74" s="267">
        <f>SUM(V74:V81)</f>
        <v>97.13333333333334</v>
      </c>
      <c r="AA74" s="264">
        <f>SUM(W74:W81)</f>
        <v>138.93333333333334</v>
      </c>
      <c r="AB74" s="264">
        <f>SUM(X74:X81)</f>
        <v>0</v>
      </c>
      <c r="AC74" s="264">
        <f>SUM(Y74:Y81)</f>
        <v>0</v>
      </c>
      <c r="AD74" s="201">
        <f t="shared" ref="AD74:AG82" si="45">Z74*0.38*0.9*SQRT(3)</f>
        <v>57.538035007115084</v>
      </c>
      <c r="AE74" s="201">
        <f t="shared" si="45"/>
        <v>82.298740531796724</v>
      </c>
      <c r="AF74" s="201">
        <f t="shared" si="45"/>
        <v>0</v>
      </c>
      <c r="AG74" s="201">
        <f t="shared" si="45"/>
        <v>0</v>
      </c>
      <c r="AH74" s="264">
        <f>MAX(Z74:AC81)</f>
        <v>138.93333333333334</v>
      </c>
      <c r="AI74" s="185">
        <f t="shared" ref="AI74" si="46">AH74*0.38*0.9*SQRT(3)</f>
        <v>82.298740531796724</v>
      </c>
      <c r="AJ74" s="185">
        <f>D74-AI74</f>
        <v>142.70125946820326</v>
      </c>
    </row>
    <row r="75" spans="1:36" ht="18.75" x14ac:dyDescent="0.25">
      <c r="A75" s="333"/>
      <c r="B75" s="371"/>
      <c r="C75" s="369"/>
      <c r="D75" s="369"/>
      <c r="E75" s="7" t="s">
        <v>291</v>
      </c>
      <c r="F75" s="7">
        <v>36.5</v>
      </c>
      <c r="G75" s="7">
        <v>58.8</v>
      </c>
      <c r="H75" s="7">
        <v>29</v>
      </c>
      <c r="I75" s="7">
        <v>86.6</v>
      </c>
      <c r="J75" s="7">
        <v>125.1</v>
      </c>
      <c r="K75" s="7">
        <v>39.299999999999997</v>
      </c>
      <c r="L75" s="7"/>
      <c r="M75" s="7"/>
      <c r="N75" s="7"/>
      <c r="O75" s="7"/>
      <c r="P75" s="7"/>
      <c r="Q75" s="7"/>
      <c r="R75" s="73">
        <v>0.39100000000000001</v>
      </c>
      <c r="S75" s="73">
        <v>0.39</v>
      </c>
      <c r="T75" s="73">
        <v>0.39400000000000002</v>
      </c>
      <c r="U75" s="73">
        <v>0.39300000000000002</v>
      </c>
      <c r="V75" s="46">
        <f t="shared" si="41"/>
        <v>41.43333333333333</v>
      </c>
      <c r="W75" s="46">
        <f t="shared" si="42"/>
        <v>83.666666666666671</v>
      </c>
      <c r="X75" s="46">
        <f t="shared" si="43"/>
        <v>0</v>
      </c>
      <c r="Y75" s="169">
        <f t="shared" si="44"/>
        <v>0</v>
      </c>
      <c r="Z75" s="250"/>
      <c r="AA75" s="202"/>
      <c r="AB75" s="202"/>
      <c r="AC75" s="202"/>
      <c r="AD75" s="202"/>
      <c r="AE75" s="202"/>
      <c r="AF75" s="202"/>
      <c r="AG75" s="202"/>
      <c r="AH75" s="202"/>
      <c r="AI75" s="186"/>
      <c r="AJ75" s="186"/>
    </row>
    <row r="76" spans="1:36" ht="18.75" x14ac:dyDescent="0.25">
      <c r="A76" s="333"/>
      <c r="B76" s="371"/>
      <c r="C76" s="369"/>
      <c r="D76" s="369"/>
      <c r="E76" s="41" t="s">
        <v>292</v>
      </c>
      <c r="F76" s="41">
        <v>13.4</v>
      </c>
      <c r="G76" s="41">
        <v>9.6999999999999993</v>
      </c>
      <c r="H76" s="41">
        <v>4.5999999999999996</v>
      </c>
      <c r="I76" s="41">
        <v>2.2000000000000002</v>
      </c>
      <c r="J76" s="41">
        <v>4.4000000000000004</v>
      </c>
      <c r="K76" s="41">
        <v>3.5</v>
      </c>
      <c r="L76" s="41"/>
      <c r="M76" s="41"/>
      <c r="N76" s="41"/>
      <c r="O76" s="41"/>
      <c r="P76" s="41"/>
      <c r="Q76" s="41"/>
      <c r="R76" s="72">
        <v>0.39100000000000001</v>
      </c>
      <c r="S76" s="72">
        <v>0.39</v>
      </c>
      <c r="T76" s="72">
        <v>0.39400000000000002</v>
      </c>
      <c r="U76" s="72">
        <v>0.39300000000000002</v>
      </c>
      <c r="V76" s="46">
        <f t="shared" si="41"/>
        <v>9.2333333333333343</v>
      </c>
      <c r="W76" s="46">
        <f t="shared" si="42"/>
        <v>3.3666666666666671</v>
      </c>
      <c r="X76" s="46">
        <f t="shared" si="43"/>
        <v>0</v>
      </c>
      <c r="Y76" s="169">
        <f t="shared" si="44"/>
        <v>0</v>
      </c>
      <c r="Z76" s="250"/>
      <c r="AA76" s="202"/>
      <c r="AB76" s="202"/>
      <c r="AC76" s="202"/>
      <c r="AD76" s="202"/>
      <c r="AE76" s="202"/>
      <c r="AF76" s="202"/>
      <c r="AG76" s="202"/>
      <c r="AH76" s="202"/>
      <c r="AI76" s="186"/>
      <c r="AJ76" s="186"/>
    </row>
    <row r="77" spans="1:36" ht="18.75" x14ac:dyDescent="0.25">
      <c r="A77" s="333"/>
      <c r="B77" s="371"/>
      <c r="C77" s="369"/>
      <c r="D77" s="369"/>
      <c r="E77" s="7" t="s">
        <v>293</v>
      </c>
      <c r="F77" s="7">
        <v>3.1</v>
      </c>
      <c r="G77" s="7">
        <v>1.2</v>
      </c>
      <c r="H77" s="7">
        <v>3.6</v>
      </c>
      <c r="I77" s="7">
        <v>0.4</v>
      </c>
      <c r="J77" s="7">
        <v>0.3</v>
      </c>
      <c r="K77" s="7">
        <v>2.2000000000000002</v>
      </c>
      <c r="L77" s="7"/>
      <c r="M77" s="7"/>
      <c r="N77" s="7"/>
      <c r="O77" s="7"/>
      <c r="P77" s="7"/>
      <c r="Q77" s="7"/>
      <c r="R77" s="73">
        <v>0.39100000000000001</v>
      </c>
      <c r="S77" s="73">
        <v>0.39</v>
      </c>
      <c r="T77" s="73">
        <v>0.39400000000000002</v>
      </c>
      <c r="U77" s="73">
        <v>0.39300000000000002</v>
      </c>
      <c r="V77" s="46">
        <f t="shared" si="41"/>
        <v>2.6333333333333333</v>
      </c>
      <c r="W77" s="46">
        <f t="shared" si="42"/>
        <v>0.96666666666666679</v>
      </c>
      <c r="X77" s="46">
        <f t="shared" si="43"/>
        <v>0</v>
      </c>
      <c r="Y77" s="169">
        <f t="shared" si="44"/>
        <v>0</v>
      </c>
      <c r="Z77" s="250"/>
      <c r="AA77" s="202"/>
      <c r="AB77" s="202"/>
      <c r="AC77" s="202"/>
      <c r="AD77" s="202"/>
      <c r="AE77" s="202"/>
      <c r="AF77" s="202"/>
      <c r="AG77" s="202"/>
      <c r="AH77" s="202"/>
      <c r="AI77" s="186"/>
      <c r="AJ77" s="186"/>
    </row>
    <row r="78" spans="1:36" ht="18.75" x14ac:dyDescent="0.25">
      <c r="A78" s="333"/>
      <c r="B78" s="371"/>
      <c r="C78" s="369"/>
      <c r="D78" s="369"/>
      <c r="E78" s="41" t="s">
        <v>294</v>
      </c>
      <c r="F78" s="41">
        <v>27.5</v>
      </c>
      <c r="G78" s="41">
        <v>20.9</v>
      </c>
      <c r="H78" s="41">
        <v>40.9</v>
      </c>
      <c r="I78" s="41">
        <v>48.7</v>
      </c>
      <c r="J78" s="41">
        <v>13</v>
      </c>
      <c r="K78" s="41">
        <v>66.5</v>
      </c>
      <c r="L78" s="41"/>
      <c r="M78" s="41"/>
      <c r="N78" s="41"/>
      <c r="O78" s="41"/>
      <c r="P78" s="41"/>
      <c r="Q78" s="41"/>
      <c r="R78" s="72">
        <v>0.39100000000000001</v>
      </c>
      <c r="S78" s="72">
        <v>0.39</v>
      </c>
      <c r="T78" s="72">
        <v>0.39400000000000002</v>
      </c>
      <c r="U78" s="72">
        <v>0.39300000000000002</v>
      </c>
      <c r="V78" s="46">
        <f t="shared" si="41"/>
        <v>29.766666666666666</v>
      </c>
      <c r="W78" s="46">
        <f t="shared" si="42"/>
        <v>42.733333333333327</v>
      </c>
      <c r="X78" s="46">
        <f t="shared" si="43"/>
        <v>0</v>
      </c>
      <c r="Y78" s="169">
        <f t="shared" si="44"/>
        <v>0</v>
      </c>
      <c r="Z78" s="250"/>
      <c r="AA78" s="202"/>
      <c r="AB78" s="202"/>
      <c r="AC78" s="202"/>
      <c r="AD78" s="202"/>
      <c r="AE78" s="202"/>
      <c r="AF78" s="202"/>
      <c r="AG78" s="202"/>
      <c r="AH78" s="202"/>
      <c r="AI78" s="186"/>
      <c r="AJ78" s="186"/>
    </row>
    <row r="79" spans="1:36" ht="18.75" x14ac:dyDescent="0.25">
      <c r="A79" s="333"/>
      <c r="B79" s="371"/>
      <c r="C79" s="369"/>
      <c r="D79" s="369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3"/>
      <c r="S79" s="73"/>
      <c r="T79" s="73"/>
      <c r="U79" s="73"/>
      <c r="V79" s="46">
        <f t="shared" si="41"/>
        <v>0</v>
      </c>
      <c r="W79" s="46">
        <f t="shared" si="42"/>
        <v>0</v>
      </c>
      <c r="X79" s="46">
        <f t="shared" si="43"/>
        <v>0</v>
      </c>
      <c r="Y79" s="169">
        <f t="shared" si="44"/>
        <v>0</v>
      </c>
      <c r="Z79" s="250"/>
      <c r="AA79" s="202"/>
      <c r="AB79" s="202"/>
      <c r="AC79" s="202"/>
      <c r="AD79" s="202"/>
      <c r="AE79" s="202"/>
      <c r="AF79" s="202"/>
      <c r="AG79" s="202"/>
      <c r="AH79" s="202"/>
      <c r="AI79" s="186"/>
      <c r="AJ79" s="186"/>
    </row>
    <row r="80" spans="1:36" ht="18.75" x14ac:dyDescent="0.25">
      <c r="A80" s="333"/>
      <c r="B80" s="371"/>
      <c r="C80" s="369"/>
      <c r="D80" s="369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72"/>
      <c r="S80" s="72"/>
      <c r="T80" s="72"/>
      <c r="U80" s="72"/>
      <c r="V80" s="46">
        <f t="shared" si="41"/>
        <v>0</v>
      </c>
      <c r="W80" s="46">
        <f t="shared" si="42"/>
        <v>0</v>
      </c>
      <c r="X80" s="46">
        <f t="shared" si="43"/>
        <v>0</v>
      </c>
      <c r="Y80" s="169">
        <f t="shared" si="44"/>
        <v>0</v>
      </c>
      <c r="Z80" s="250"/>
      <c r="AA80" s="202"/>
      <c r="AB80" s="202"/>
      <c r="AC80" s="202"/>
      <c r="AD80" s="202"/>
      <c r="AE80" s="202"/>
      <c r="AF80" s="202"/>
      <c r="AG80" s="202"/>
      <c r="AH80" s="202"/>
      <c r="AI80" s="186"/>
      <c r="AJ80" s="186"/>
    </row>
    <row r="81" spans="1:36" ht="19.5" thickBot="1" x14ac:dyDescent="0.3">
      <c r="A81" s="334"/>
      <c r="B81" s="372"/>
      <c r="C81" s="360"/>
      <c r="D81" s="360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70"/>
      <c r="S81" s="70"/>
      <c r="T81" s="70"/>
      <c r="U81" s="70"/>
      <c r="V81" s="50">
        <f t="shared" si="41"/>
        <v>0</v>
      </c>
      <c r="W81" s="50">
        <f t="shared" si="42"/>
        <v>0</v>
      </c>
      <c r="X81" s="50">
        <f t="shared" si="43"/>
        <v>0</v>
      </c>
      <c r="Y81" s="170">
        <f t="shared" si="44"/>
        <v>0</v>
      </c>
      <c r="Z81" s="251"/>
      <c r="AA81" s="203"/>
      <c r="AB81" s="203"/>
      <c r="AC81" s="203"/>
      <c r="AD81" s="203"/>
      <c r="AE81" s="203"/>
      <c r="AF81" s="203"/>
      <c r="AG81" s="203"/>
      <c r="AH81" s="203"/>
      <c r="AI81" s="187"/>
      <c r="AJ81" s="187"/>
    </row>
    <row r="82" spans="1:36" ht="18.75" x14ac:dyDescent="0.25">
      <c r="A82" s="332">
        <v>15</v>
      </c>
      <c r="B82" s="370" t="s">
        <v>70</v>
      </c>
      <c r="C82" s="359" t="s">
        <v>21</v>
      </c>
      <c r="D82" s="359">
        <f>250*0.9</f>
        <v>225</v>
      </c>
      <c r="E82" s="18" t="s">
        <v>295</v>
      </c>
      <c r="F82" s="18">
        <v>21</v>
      </c>
      <c r="G82" s="18">
        <v>50</v>
      </c>
      <c r="H82" s="18">
        <v>13.6</v>
      </c>
      <c r="I82" s="18">
        <v>41.4</v>
      </c>
      <c r="J82" s="18">
        <v>48.1</v>
      </c>
      <c r="K82" s="18">
        <v>17.899999999999999</v>
      </c>
      <c r="L82" s="18"/>
      <c r="M82" s="18"/>
      <c r="N82" s="18"/>
      <c r="O82" s="18"/>
      <c r="P82" s="18"/>
      <c r="Q82" s="18"/>
      <c r="R82" s="71">
        <v>0.40400000000000003</v>
      </c>
      <c r="S82" s="71">
        <v>0.40400000000000003</v>
      </c>
      <c r="T82" s="71">
        <v>0.40300000000000002</v>
      </c>
      <c r="U82" s="71">
        <v>0.40300000000000002</v>
      </c>
      <c r="V82" s="56">
        <f t="shared" si="41"/>
        <v>28.2</v>
      </c>
      <c r="W82" s="56">
        <f t="shared" si="42"/>
        <v>35.800000000000004</v>
      </c>
      <c r="X82" s="56">
        <f t="shared" si="43"/>
        <v>0</v>
      </c>
      <c r="Y82" s="171">
        <f t="shared" si="44"/>
        <v>0</v>
      </c>
      <c r="Z82" s="267">
        <f>SUM(V82:V87)</f>
        <v>45.166666666666664</v>
      </c>
      <c r="AA82" s="264">
        <f>SUM(W82:W87)</f>
        <v>53.63333333333334</v>
      </c>
      <c r="AB82" s="264">
        <f>SUM(X82:X87)</f>
        <v>0</v>
      </c>
      <c r="AC82" s="264">
        <f>SUM(Y82:Y87)</f>
        <v>0</v>
      </c>
      <c r="AD82" s="201">
        <f t="shared" ref="AD82" si="47">Z82*0.38*0.9*SQRT(3)</f>
        <v>26.754988824516449</v>
      </c>
      <c r="AE82" s="201">
        <f t="shared" si="45"/>
        <v>31.770315142912896</v>
      </c>
      <c r="AF82" s="201">
        <f t="shared" si="45"/>
        <v>0</v>
      </c>
      <c r="AG82" s="201">
        <f t="shared" si="45"/>
        <v>0</v>
      </c>
      <c r="AH82" s="264">
        <f>MAX(Z82:AC87)</f>
        <v>53.63333333333334</v>
      </c>
      <c r="AI82" s="185">
        <f t="shared" ref="AI82" si="48">AH82*0.38*0.9*SQRT(3)</f>
        <v>31.770315142912896</v>
      </c>
      <c r="AJ82" s="185">
        <f>D82-AI82</f>
        <v>193.22968485708711</v>
      </c>
    </row>
    <row r="83" spans="1:36" ht="18.75" x14ac:dyDescent="0.25">
      <c r="A83" s="333"/>
      <c r="B83" s="371"/>
      <c r="C83" s="369"/>
      <c r="D83" s="369"/>
      <c r="E83" s="7" t="s">
        <v>283</v>
      </c>
      <c r="F83" s="7">
        <v>8.1999999999999993</v>
      </c>
      <c r="G83" s="7">
        <v>17.3</v>
      </c>
      <c r="H83" s="7">
        <v>3.4</v>
      </c>
      <c r="I83" s="7">
        <v>6.5</v>
      </c>
      <c r="J83" s="7">
        <v>17</v>
      </c>
      <c r="K83" s="7">
        <v>7.6</v>
      </c>
      <c r="L83" s="7"/>
      <c r="M83" s="7"/>
      <c r="N83" s="7"/>
      <c r="O83" s="7"/>
      <c r="P83" s="7"/>
      <c r="Q83" s="7"/>
      <c r="R83" s="73">
        <v>0.40400000000000003</v>
      </c>
      <c r="S83" s="73">
        <v>0.40400000000000003</v>
      </c>
      <c r="T83" s="73">
        <v>0.40300000000000002</v>
      </c>
      <c r="U83" s="73">
        <v>0.40300000000000002</v>
      </c>
      <c r="V83" s="46">
        <f t="shared" si="41"/>
        <v>9.6333333333333329</v>
      </c>
      <c r="W83" s="46">
        <f t="shared" si="42"/>
        <v>10.366666666666667</v>
      </c>
      <c r="X83" s="46">
        <f t="shared" si="43"/>
        <v>0</v>
      </c>
      <c r="Y83" s="169">
        <f t="shared" si="44"/>
        <v>0</v>
      </c>
      <c r="Z83" s="250"/>
      <c r="AA83" s="202"/>
      <c r="AB83" s="202"/>
      <c r="AC83" s="202"/>
      <c r="AD83" s="202"/>
      <c r="AE83" s="202"/>
      <c r="AF83" s="202"/>
      <c r="AG83" s="202"/>
      <c r="AH83" s="202"/>
      <c r="AI83" s="186"/>
      <c r="AJ83" s="186"/>
    </row>
    <row r="84" spans="1:36" ht="18.75" x14ac:dyDescent="0.25">
      <c r="A84" s="333"/>
      <c r="B84" s="371"/>
      <c r="C84" s="369"/>
      <c r="D84" s="369"/>
      <c r="E84" s="41" t="s">
        <v>140</v>
      </c>
      <c r="F84" s="41">
        <v>3.5</v>
      </c>
      <c r="G84" s="41">
        <v>3.9</v>
      </c>
      <c r="H84" s="41">
        <v>14.6</v>
      </c>
      <c r="I84" s="41">
        <v>4.3</v>
      </c>
      <c r="J84" s="41">
        <v>3.7</v>
      </c>
      <c r="K84" s="41">
        <v>14.4</v>
      </c>
      <c r="L84" s="41"/>
      <c r="M84" s="41"/>
      <c r="N84" s="41"/>
      <c r="O84" s="41"/>
      <c r="P84" s="41"/>
      <c r="Q84" s="41"/>
      <c r="R84" s="73">
        <v>0.40400000000000003</v>
      </c>
      <c r="S84" s="73">
        <v>0.40400000000000003</v>
      </c>
      <c r="T84" s="73">
        <v>0.40300000000000002</v>
      </c>
      <c r="U84" s="73">
        <v>0.40300000000000002</v>
      </c>
      <c r="V84" s="46">
        <f t="shared" si="41"/>
        <v>7.333333333333333</v>
      </c>
      <c r="W84" s="46">
        <f t="shared" si="42"/>
        <v>7.4666666666666659</v>
      </c>
      <c r="X84" s="46">
        <f t="shared" si="43"/>
        <v>0</v>
      </c>
      <c r="Y84" s="169">
        <f t="shared" si="44"/>
        <v>0</v>
      </c>
      <c r="Z84" s="250"/>
      <c r="AA84" s="202"/>
      <c r="AB84" s="202"/>
      <c r="AC84" s="202"/>
      <c r="AD84" s="202"/>
      <c r="AE84" s="202"/>
      <c r="AF84" s="202"/>
      <c r="AG84" s="202"/>
      <c r="AH84" s="202"/>
      <c r="AI84" s="186"/>
      <c r="AJ84" s="186"/>
    </row>
    <row r="85" spans="1:36" ht="18.75" x14ac:dyDescent="0.25">
      <c r="A85" s="333"/>
      <c r="B85" s="371"/>
      <c r="C85" s="369"/>
      <c r="D85" s="369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3"/>
      <c r="S85" s="73"/>
      <c r="T85" s="73"/>
      <c r="U85" s="73"/>
      <c r="V85" s="46">
        <f t="shared" si="41"/>
        <v>0</v>
      </c>
      <c r="W85" s="46">
        <f t="shared" si="42"/>
        <v>0</v>
      </c>
      <c r="X85" s="46">
        <f t="shared" si="43"/>
        <v>0</v>
      </c>
      <c r="Y85" s="169">
        <f t="shared" si="44"/>
        <v>0</v>
      </c>
      <c r="Z85" s="250"/>
      <c r="AA85" s="202"/>
      <c r="AB85" s="202"/>
      <c r="AC85" s="202"/>
      <c r="AD85" s="202"/>
      <c r="AE85" s="202"/>
      <c r="AF85" s="202"/>
      <c r="AG85" s="202"/>
      <c r="AH85" s="202"/>
      <c r="AI85" s="186"/>
      <c r="AJ85" s="186"/>
    </row>
    <row r="86" spans="1:36" ht="18.75" x14ac:dyDescent="0.25">
      <c r="A86" s="333"/>
      <c r="B86" s="371"/>
      <c r="C86" s="369"/>
      <c r="D86" s="369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72"/>
      <c r="S86" s="72"/>
      <c r="T86" s="72"/>
      <c r="U86" s="72"/>
      <c r="V86" s="46">
        <f t="shared" si="41"/>
        <v>0</v>
      </c>
      <c r="W86" s="46">
        <f t="shared" si="42"/>
        <v>0</v>
      </c>
      <c r="X86" s="46">
        <f t="shared" si="43"/>
        <v>0</v>
      </c>
      <c r="Y86" s="169">
        <f t="shared" si="44"/>
        <v>0</v>
      </c>
      <c r="Z86" s="250"/>
      <c r="AA86" s="202"/>
      <c r="AB86" s="202"/>
      <c r="AC86" s="202"/>
      <c r="AD86" s="202"/>
      <c r="AE86" s="202"/>
      <c r="AF86" s="202"/>
      <c r="AG86" s="202"/>
      <c r="AH86" s="202"/>
      <c r="AI86" s="186"/>
      <c r="AJ86" s="186"/>
    </row>
    <row r="87" spans="1:36" ht="19.5" thickBot="1" x14ac:dyDescent="0.3">
      <c r="A87" s="334"/>
      <c r="B87" s="372"/>
      <c r="C87" s="360"/>
      <c r="D87" s="360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70"/>
      <c r="S87" s="70"/>
      <c r="T87" s="70"/>
      <c r="U87" s="70"/>
      <c r="V87" s="50">
        <f t="shared" si="41"/>
        <v>0</v>
      </c>
      <c r="W87" s="50">
        <f t="shared" si="42"/>
        <v>0</v>
      </c>
      <c r="X87" s="50">
        <f t="shared" si="43"/>
        <v>0</v>
      </c>
      <c r="Y87" s="170">
        <f t="shared" si="44"/>
        <v>0</v>
      </c>
      <c r="Z87" s="251"/>
      <c r="AA87" s="203"/>
      <c r="AB87" s="203"/>
      <c r="AC87" s="203"/>
      <c r="AD87" s="203"/>
      <c r="AE87" s="203"/>
      <c r="AF87" s="203"/>
      <c r="AG87" s="203"/>
      <c r="AH87" s="203"/>
      <c r="AI87" s="187"/>
      <c r="AJ87" s="187"/>
    </row>
    <row r="88" spans="1:36" ht="18.75" x14ac:dyDescent="0.25">
      <c r="A88" s="332">
        <v>16</v>
      </c>
      <c r="B88" s="370" t="s">
        <v>72</v>
      </c>
      <c r="C88" s="359" t="s">
        <v>883</v>
      </c>
      <c r="D88" s="359">
        <f>100*0.9</f>
        <v>90</v>
      </c>
      <c r="E88" s="18" t="s">
        <v>283</v>
      </c>
      <c r="F88" s="18">
        <v>43.8</v>
      </c>
      <c r="G88" s="18">
        <v>87.7</v>
      </c>
      <c r="H88" s="18">
        <v>57.5</v>
      </c>
      <c r="I88" s="18">
        <v>42.3</v>
      </c>
      <c r="J88" s="18">
        <v>49.6</v>
      </c>
      <c r="K88" s="18">
        <v>46.6</v>
      </c>
      <c r="L88" s="18"/>
      <c r="M88" s="18"/>
      <c r="N88" s="18"/>
      <c r="O88" s="18"/>
      <c r="P88" s="18"/>
      <c r="Q88" s="18"/>
      <c r="R88" s="71">
        <v>0.39500000000000002</v>
      </c>
      <c r="S88" s="71">
        <v>0.39200000000000002</v>
      </c>
      <c r="T88" s="71">
        <v>0.41199999999999998</v>
      </c>
      <c r="U88" s="71">
        <v>0.4</v>
      </c>
      <c r="V88" s="56">
        <f t="shared" si="41"/>
        <v>63</v>
      </c>
      <c r="W88" s="56">
        <f t="shared" si="42"/>
        <v>46.166666666666664</v>
      </c>
      <c r="X88" s="56">
        <f t="shared" si="43"/>
        <v>0</v>
      </c>
      <c r="Y88" s="171">
        <f t="shared" si="44"/>
        <v>0</v>
      </c>
      <c r="Z88" s="267">
        <f>SUM(V88:V93)</f>
        <v>65.699999999999989</v>
      </c>
      <c r="AA88" s="264">
        <f>SUM(W88:W93)</f>
        <v>52.699999999999996</v>
      </c>
      <c r="AB88" s="264">
        <f>SUM(X88:X93)</f>
        <v>0</v>
      </c>
      <c r="AC88" s="264">
        <f>SUM(Y88:Y93)</f>
        <v>0</v>
      </c>
      <c r="AD88" s="201">
        <f t="shared" ref="AD88:AG94" si="49">Z88*0.38*0.9*SQRT(3)</f>
        <v>38.918142415588122</v>
      </c>
      <c r="AE88" s="201">
        <f t="shared" si="49"/>
        <v>31.217444525136898</v>
      </c>
      <c r="AF88" s="201">
        <f t="shared" si="49"/>
        <v>0</v>
      </c>
      <c r="AG88" s="201">
        <f t="shared" si="49"/>
        <v>0</v>
      </c>
      <c r="AH88" s="264">
        <f>MAX(Z88:AC93)</f>
        <v>65.699999999999989</v>
      </c>
      <c r="AI88" s="185">
        <f t="shared" ref="AI88" si="50">AH88*0.38*0.9*SQRT(3)</f>
        <v>38.918142415588122</v>
      </c>
      <c r="AJ88" s="185">
        <f>D88-AI88</f>
        <v>51.081857584411878</v>
      </c>
    </row>
    <row r="89" spans="1:36" ht="18.75" x14ac:dyDescent="0.25">
      <c r="A89" s="333"/>
      <c r="B89" s="371"/>
      <c r="C89" s="369"/>
      <c r="D89" s="369"/>
      <c r="E89" s="7" t="s">
        <v>296</v>
      </c>
      <c r="F89" s="7">
        <v>0</v>
      </c>
      <c r="G89" s="7">
        <v>1</v>
      </c>
      <c r="H89" s="7">
        <v>1.7</v>
      </c>
      <c r="I89" s="7">
        <v>0.2</v>
      </c>
      <c r="J89" s="7">
        <v>3.1</v>
      </c>
      <c r="K89" s="7">
        <v>6.5</v>
      </c>
      <c r="L89" s="7"/>
      <c r="M89" s="7"/>
      <c r="N89" s="7"/>
      <c r="O89" s="7"/>
      <c r="P89" s="7"/>
      <c r="Q89" s="7"/>
      <c r="R89" s="73">
        <v>0.39500000000000002</v>
      </c>
      <c r="S89" s="73">
        <v>0.39200000000000002</v>
      </c>
      <c r="T89" s="73">
        <v>0.41199999999999998</v>
      </c>
      <c r="U89" s="73">
        <v>0.4</v>
      </c>
      <c r="V89" s="46">
        <f t="shared" si="41"/>
        <v>1.35</v>
      </c>
      <c r="W89" s="46">
        <f t="shared" si="42"/>
        <v>3.2666666666666671</v>
      </c>
      <c r="X89" s="46">
        <f t="shared" si="43"/>
        <v>0</v>
      </c>
      <c r="Y89" s="169">
        <f t="shared" si="44"/>
        <v>0</v>
      </c>
      <c r="Z89" s="250"/>
      <c r="AA89" s="202"/>
      <c r="AB89" s="202"/>
      <c r="AC89" s="202"/>
      <c r="AD89" s="202"/>
      <c r="AE89" s="202"/>
      <c r="AF89" s="202"/>
      <c r="AG89" s="202"/>
      <c r="AH89" s="202"/>
      <c r="AI89" s="186"/>
      <c r="AJ89" s="186"/>
    </row>
    <row r="90" spans="1:36" ht="18.75" x14ac:dyDescent="0.25">
      <c r="A90" s="333"/>
      <c r="B90" s="371"/>
      <c r="C90" s="369"/>
      <c r="D90" s="369"/>
      <c r="E90" s="41" t="s">
        <v>278</v>
      </c>
      <c r="F90" s="41">
        <v>0</v>
      </c>
      <c r="G90" s="41">
        <v>1</v>
      </c>
      <c r="H90" s="41">
        <v>1.7</v>
      </c>
      <c r="I90" s="41">
        <v>0.2</v>
      </c>
      <c r="J90" s="41">
        <v>3.1</v>
      </c>
      <c r="K90" s="41">
        <v>6.5</v>
      </c>
      <c r="L90" s="41"/>
      <c r="M90" s="41"/>
      <c r="N90" s="41"/>
      <c r="O90" s="41"/>
      <c r="P90" s="41"/>
      <c r="Q90" s="41"/>
      <c r="R90" s="73">
        <v>0.39500000000000002</v>
      </c>
      <c r="S90" s="73">
        <v>0.39200000000000002</v>
      </c>
      <c r="T90" s="73">
        <v>0.41199999999999998</v>
      </c>
      <c r="U90" s="73">
        <v>0.4</v>
      </c>
      <c r="V90" s="46">
        <f t="shared" si="41"/>
        <v>1.35</v>
      </c>
      <c r="W90" s="46">
        <f t="shared" si="42"/>
        <v>3.2666666666666671</v>
      </c>
      <c r="X90" s="46">
        <f t="shared" si="43"/>
        <v>0</v>
      </c>
      <c r="Y90" s="169">
        <f t="shared" si="44"/>
        <v>0</v>
      </c>
      <c r="Z90" s="250"/>
      <c r="AA90" s="202"/>
      <c r="AB90" s="202"/>
      <c r="AC90" s="202"/>
      <c r="AD90" s="202"/>
      <c r="AE90" s="202"/>
      <c r="AF90" s="202"/>
      <c r="AG90" s="202"/>
      <c r="AH90" s="202"/>
      <c r="AI90" s="186"/>
      <c r="AJ90" s="186"/>
    </row>
    <row r="91" spans="1:36" ht="18.75" x14ac:dyDescent="0.25">
      <c r="A91" s="333"/>
      <c r="B91" s="371"/>
      <c r="C91" s="369"/>
      <c r="D91" s="36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3"/>
      <c r="S91" s="73"/>
      <c r="T91" s="73"/>
      <c r="U91" s="73"/>
      <c r="V91" s="46">
        <f t="shared" si="41"/>
        <v>0</v>
      </c>
      <c r="W91" s="46">
        <f t="shared" si="42"/>
        <v>0</v>
      </c>
      <c r="X91" s="46">
        <f t="shared" si="43"/>
        <v>0</v>
      </c>
      <c r="Y91" s="169">
        <f t="shared" si="44"/>
        <v>0</v>
      </c>
      <c r="Z91" s="250"/>
      <c r="AA91" s="202"/>
      <c r="AB91" s="202"/>
      <c r="AC91" s="202"/>
      <c r="AD91" s="202"/>
      <c r="AE91" s="202"/>
      <c r="AF91" s="202"/>
      <c r="AG91" s="202"/>
      <c r="AH91" s="202"/>
      <c r="AI91" s="186"/>
      <c r="AJ91" s="186"/>
    </row>
    <row r="92" spans="1:36" ht="18.75" x14ac:dyDescent="0.25">
      <c r="A92" s="333"/>
      <c r="B92" s="371"/>
      <c r="C92" s="369"/>
      <c r="D92" s="369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72"/>
      <c r="S92" s="72"/>
      <c r="T92" s="72"/>
      <c r="U92" s="72"/>
      <c r="V92" s="46">
        <f t="shared" si="41"/>
        <v>0</v>
      </c>
      <c r="W92" s="46">
        <f t="shared" si="42"/>
        <v>0</v>
      </c>
      <c r="X92" s="46">
        <f t="shared" si="43"/>
        <v>0</v>
      </c>
      <c r="Y92" s="169">
        <f t="shared" si="44"/>
        <v>0</v>
      </c>
      <c r="Z92" s="250"/>
      <c r="AA92" s="202"/>
      <c r="AB92" s="202"/>
      <c r="AC92" s="202"/>
      <c r="AD92" s="202"/>
      <c r="AE92" s="202"/>
      <c r="AF92" s="202"/>
      <c r="AG92" s="202"/>
      <c r="AH92" s="202"/>
      <c r="AI92" s="186"/>
      <c r="AJ92" s="186"/>
    </row>
    <row r="93" spans="1:36" ht="19.5" thickBot="1" x14ac:dyDescent="0.3">
      <c r="A93" s="334"/>
      <c r="B93" s="372"/>
      <c r="C93" s="360"/>
      <c r="D93" s="360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70"/>
      <c r="S93" s="70"/>
      <c r="T93" s="70"/>
      <c r="U93" s="70"/>
      <c r="V93" s="50">
        <f t="shared" si="41"/>
        <v>0</v>
      </c>
      <c r="W93" s="50">
        <f t="shared" si="42"/>
        <v>0</v>
      </c>
      <c r="X93" s="50">
        <f t="shared" si="43"/>
        <v>0</v>
      </c>
      <c r="Y93" s="170">
        <f t="shared" si="44"/>
        <v>0</v>
      </c>
      <c r="Z93" s="251"/>
      <c r="AA93" s="203"/>
      <c r="AB93" s="203"/>
      <c r="AC93" s="203"/>
      <c r="AD93" s="203"/>
      <c r="AE93" s="203"/>
      <c r="AF93" s="203"/>
      <c r="AG93" s="203"/>
      <c r="AH93" s="203"/>
      <c r="AI93" s="187"/>
      <c r="AJ93" s="187"/>
    </row>
    <row r="94" spans="1:36" ht="18.75" x14ac:dyDescent="0.25">
      <c r="A94" s="332">
        <v>17</v>
      </c>
      <c r="B94" s="370" t="s">
        <v>255</v>
      </c>
      <c r="C94" s="359" t="s">
        <v>297</v>
      </c>
      <c r="D94" s="359">
        <f>40*0.9</f>
        <v>36</v>
      </c>
      <c r="E94" s="18" t="s">
        <v>263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/>
      <c r="M94" s="18"/>
      <c r="N94" s="18"/>
      <c r="O94" s="18"/>
      <c r="P94" s="18"/>
      <c r="Q94" s="18"/>
      <c r="R94" s="71">
        <v>0.38</v>
      </c>
      <c r="S94" s="71">
        <v>0.38</v>
      </c>
      <c r="T94" s="71">
        <v>0.38</v>
      </c>
      <c r="U94" s="71">
        <v>0.38</v>
      </c>
      <c r="V94" s="56">
        <f t="shared" ref="V94:V109" si="51">IF(AND(F94=0,G94=0,H94=0),0,IF(AND(F94=0,G94=0),H94,IF(AND(F94=0,H94=0),G94,IF(AND(G94=0,H94=0),F94,IF(F94=0,(G94+H94)/2,IF(G94=0,(F94+H94)/2,IF(H94=0,(F94+G94)/2,(F94+G94+H94)/3)))))))</f>
        <v>0</v>
      </c>
      <c r="W94" s="56">
        <f t="shared" ref="W94:W109" si="52">IF(AND(I94=0,J94=0,K94=0),0,IF(AND(I94=0,J94=0),K94,IF(AND(I94=0,K94=0),J94,IF(AND(J94=0,K94=0),I94,IF(I94=0,(J94+K94)/2,IF(J94=0,(I94+K94)/2,IF(K94=0,(I94+J94)/2,(I94+J94+K94)/3)))))))</f>
        <v>0</v>
      </c>
      <c r="X94" s="56">
        <f t="shared" ref="X94:X109" si="53">IF(AND(L94=0,M94=0,N94=0),0,IF(AND(L94=0,M94=0),N94,IF(AND(L94=0,N94=0),M94,IF(AND(M94=0,N94=0),L94,IF(L94=0,(M94+N94)/2,IF(M94=0,(L94+N94)/2,IF(N94=0,(L94+M94)/2,(L94+M94+N94)/3)))))))</f>
        <v>0</v>
      </c>
      <c r="Y94" s="171">
        <f t="shared" ref="Y94:Y109" si="54">IF(AND(O94=0,P94=0,Q94=0),0,IF(AND(O94=0,P94=0),Q94,IF(AND(O94=0,Q94=0),P94,IF(AND(P94=0,Q94=0),O94,IF(O94=0,(P94+Q94)/2,IF(P94=0,(O94+Q94)/2,IF(Q94=0,(O94+P94)/2,(O94+P94+Q94)/3)))))))</f>
        <v>0</v>
      </c>
      <c r="Z94" s="267">
        <f>SUM(V94:V95)</f>
        <v>0</v>
      </c>
      <c r="AA94" s="264">
        <f>SUM(W94:W95)</f>
        <v>0</v>
      </c>
      <c r="AB94" s="264">
        <f>SUM(X94:X95)</f>
        <v>0</v>
      </c>
      <c r="AC94" s="264">
        <f>SUM(Y94:Y95)</f>
        <v>0</v>
      </c>
      <c r="AD94" s="201">
        <f t="shared" ref="AD94" si="55">Z94*0.38*0.9*SQRT(3)</f>
        <v>0</v>
      </c>
      <c r="AE94" s="201">
        <f t="shared" si="49"/>
        <v>0</v>
      </c>
      <c r="AF94" s="201">
        <f t="shared" si="49"/>
        <v>0</v>
      </c>
      <c r="AG94" s="201">
        <f t="shared" si="49"/>
        <v>0</v>
      </c>
      <c r="AH94" s="264">
        <f>MAX(Z94:AC95)</f>
        <v>0</v>
      </c>
      <c r="AI94" s="185">
        <f t="shared" ref="AI94" si="56">AH94*0.38*0.9*SQRT(3)</f>
        <v>0</v>
      </c>
      <c r="AJ94" s="185">
        <f>D94-AI94</f>
        <v>36</v>
      </c>
    </row>
    <row r="95" spans="1:36" ht="19.5" thickBot="1" x14ac:dyDescent="0.3">
      <c r="A95" s="334"/>
      <c r="B95" s="372"/>
      <c r="C95" s="360"/>
      <c r="D95" s="360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70"/>
      <c r="S95" s="70"/>
      <c r="T95" s="70"/>
      <c r="U95" s="70"/>
      <c r="V95" s="50">
        <f t="shared" si="51"/>
        <v>0</v>
      </c>
      <c r="W95" s="50">
        <f t="shared" si="52"/>
        <v>0</v>
      </c>
      <c r="X95" s="50">
        <f t="shared" si="53"/>
        <v>0</v>
      </c>
      <c r="Y95" s="170">
        <f t="shared" si="54"/>
        <v>0</v>
      </c>
      <c r="Z95" s="251"/>
      <c r="AA95" s="203"/>
      <c r="AB95" s="203"/>
      <c r="AC95" s="203"/>
      <c r="AD95" s="203"/>
      <c r="AE95" s="203"/>
      <c r="AF95" s="203"/>
      <c r="AG95" s="203"/>
      <c r="AH95" s="203"/>
      <c r="AI95" s="187"/>
      <c r="AJ95" s="187"/>
    </row>
    <row r="96" spans="1:36" ht="18.75" x14ac:dyDescent="0.25">
      <c r="A96" s="332">
        <v>18</v>
      </c>
      <c r="B96" s="370" t="s">
        <v>256</v>
      </c>
      <c r="C96" s="359" t="s">
        <v>87</v>
      </c>
      <c r="D96" s="359">
        <f>400*0.9</f>
        <v>360</v>
      </c>
      <c r="E96" s="18" t="s">
        <v>23</v>
      </c>
      <c r="F96" s="18">
        <v>28.8</v>
      </c>
      <c r="G96" s="18">
        <v>22.4</v>
      </c>
      <c r="H96" s="18">
        <v>17.3</v>
      </c>
      <c r="I96" s="18">
        <v>17.100000000000001</v>
      </c>
      <c r="J96" s="18">
        <v>32.4</v>
      </c>
      <c r="K96" s="18">
        <v>17.2</v>
      </c>
      <c r="L96" s="18"/>
      <c r="M96" s="18"/>
      <c r="N96" s="18"/>
      <c r="O96" s="18"/>
      <c r="P96" s="18"/>
      <c r="Q96" s="18"/>
      <c r="R96" s="71">
        <v>0.4</v>
      </c>
      <c r="S96" s="71">
        <v>0.39900000000000002</v>
      </c>
      <c r="T96" s="71">
        <v>0.38200000000000001</v>
      </c>
      <c r="U96" s="71">
        <v>0.38</v>
      </c>
      <c r="V96" s="56">
        <f t="shared" si="51"/>
        <v>22.833333333333332</v>
      </c>
      <c r="W96" s="56">
        <f t="shared" si="52"/>
        <v>22.233333333333334</v>
      </c>
      <c r="X96" s="56">
        <f t="shared" si="53"/>
        <v>0</v>
      </c>
      <c r="Y96" s="171">
        <f t="shared" si="54"/>
        <v>0</v>
      </c>
      <c r="Z96" s="267">
        <f>SUM(V96:V101)</f>
        <v>39.816666666666663</v>
      </c>
      <c r="AA96" s="264">
        <f>SUM(W96:W101)</f>
        <v>40.033333333333331</v>
      </c>
      <c r="AB96" s="264">
        <f>SUM(X96:X101)</f>
        <v>0</v>
      </c>
      <c r="AC96" s="264">
        <f>SUM(Y96:Y101)</f>
        <v>0</v>
      </c>
      <c r="AD96" s="201">
        <f t="shared" ref="AD96:AG102" si="57">Z96*0.38*0.9*SQRT(3)</f>
        <v>23.585855461907673</v>
      </c>
      <c r="AE96" s="201">
        <f t="shared" si="57"/>
        <v>23.714200426748526</v>
      </c>
      <c r="AF96" s="201">
        <f t="shared" si="57"/>
        <v>0</v>
      </c>
      <c r="AG96" s="201">
        <f t="shared" si="57"/>
        <v>0</v>
      </c>
      <c r="AH96" s="264">
        <f>MAX(Z96:AC101)</f>
        <v>40.033333333333331</v>
      </c>
      <c r="AI96" s="185">
        <f t="shared" ref="AI96" si="58">AH96*0.38*0.9*SQRT(3)</f>
        <v>23.714200426748526</v>
      </c>
      <c r="AJ96" s="185">
        <f>D96-AI96</f>
        <v>336.2857995732515</v>
      </c>
    </row>
    <row r="97" spans="1:36" ht="18.75" x14ac:dyDescent="0.25">
      <c r="A97" s="333"/>
      <c r="B97" s="371"/>
      <c r="C97" s="369"/>
      <c r="D97" s="369"/>
      <c r="E97" s="7" t="s">
        <v>298</v>
      </c>
      <c r="F97" s="7">
        <v>0</v>
      </c>
      <c r="G97" s="7">
        <v>0.4</v>
      </c>
      <c r="H97" s="7">
        <v>0</v>
      </c>
      <c r="I97" s="7">
        <v>0</v>
      </c>
      <c r="J97" s="7">
        <v>0.4</v>
      </c>
      <c r="K97" s="7">
        <v>0</v>
      </c>
      <c r="L97" s="7"/>
      <c r="M97" s="7"/>
      <c r="N97" s="7"/>
      <c r="O97" s="7"/>
      <c r="P97" s="7"/>
      <c r="Q97" s="7"/>
      <c r="R97" s="73">
        <v>0.4</v>
      </c>
      <c r="S97" s="73">
        <v>0.39900000000000002</v>
      </c>
      <c r="T97" s="73">
        <v>0.38200000000000001</v>
      </c>
      <c r="U97" s="73">
        <v>0.38</v>
      </c>
      <c r="V97" s="46">
        <f t="shared" si="51"/>
        <v>0.4</v>
      </c>
      <c r="W97" s="46">
        <f t="shared" si="52"/>
        <v>0.4</v>
      </c>
      <c r="X97" s="46">
        <f t="shared" si="53"/>
        <v>0</v>
      </c>
      <c r="Y97" s="169">
        <f t="shared" si="54"/>
        <v>0</v>
      </c>
      <c r="Z97" s="250"/>
      <c r="AA97" s="202"/>
      <c r="AB97" s="202"/>
      <c r="AC97" s="202"/>
      <c r="AD97" s="202"/>
      <c r="AE97" s="202"/>
      <c r="AF97" s="202"/>
      <c r="AG97" s="202"/>
      <c r="AH97" s="202"/>
      <c r="AI97" s="186"/>
      <c r="AJ97" s="186"/>
    </row>
    <row r="98" spans="1:36" ht="18.75" x14ac:dyDescent="0.25">
      <c r="A98" s="333"/>
      <c r="B98" s="371"/>
      <c r="C98" s="369"/>
      <c r="D98" s="369"/>
      <c r="E98" s="41" t="s">
        <v>299</v>
      </c>
      <c r="F98" s="41">
        <v>9.6</v>
      </c>
      <c r="G98" s="41">
        <v>0</v>
      </c>
      <c r="H98" s="41">
        <v>0.3</v>
      </c>
      <c r="I98" s="41">
        <v>13.2</v>
      </c>
      <c r="J98" s="41">
        <v>0.1</v>
      </c>
      <c r="K98" s="41">
        <v>0.4</v>
      </c>
      <c r="L98" s="41"/>
      <c r="M98" s="41"/>
      <c r="N98" s="41"/>
      <c r="O98" s="41"/>
      <c r="P98" s="41"/>
      <c r="Q98" s="41"/>
      <c r="R98" s="73">
        <v>0.4</v>
      </c>
      <c r="S98" s="73">
        <v>0.39900000000000002</v>
      </c>
      <c r="T98" s="73">
        <v>0.38200000000000001</v>
      </c>
      <c r="U98" s="73">
        <v>0.38</v>
      </c>
      <c r="V98" s="46">
        <f t="shared" si="51"/>
        <v>4.95</v>
      </c>
      <c r="W98" s="46">
        <f t="shared" si="52"/>
        <v>4.5666666666666664</v>
      </c>
      <c r="X98" s="46">
        <f t="shared" si="53"/>
        <v>0</v>
      </c>
      <c r="Y98" s="169">
        <f t="shared" si="54"/>
        <v>0</v>
      </c>
      <c r="Z98" s="250"/>
      <c r="AA98" s="202"/>
      <c r="AB98" s="202"/>
      <c r="AC98" s="202"/>
      <c r="AD98" s="202"/>
      <c r="AE98" s="202"/>
      <c r="AF98" s="202"/>
      <c r="AG98" s="202"/>
      <c r="AH98" s="202"/>
      <c r="AI98" s="186"/>
      <c r="AJ98" s="186"/>
    </row>
    <row r="99" spans="1:36" ht="18.75" x14ac:dyDescent="0.25">
      <c r="A99" s="333"/>
      <c r="B99" s="371"/>
      <c r="C99" s="369"/>
      <c r="D99" s="369"/>
      <c r="E99" s="7" t="s">
        <v>300</v>
      </c>
      <c r="F99" s="7">
        <v>11</v>
      </c>
      <c r="G99" s="7">
        <v>11.6</v>
      </c>
      <c r="H99" s="7">
        <v>12.3</v>
      </c>
      <c r="I99" s="7">
        <v>11.3</v>
      </c>
      <c r="J99" s="7">
        <v>13.5</v>
      </c>
      <c r="K99" s="7">
        <v>13.7</v>
      </c>
      <c r="L99" s="7"/>
      <c r="M99" s="7"/>
      <c r="N99" s="7"/>
      <c r="O99" s="7"/>
      <c r="P99" s="7"/>
      <c r="Q99" s="7"/>
      <c r="R99" s="73">
        <v>0.4</v>
      </c>
      <c r="S99" s="73">
        <v>0.39900000000000002</v>
      </c>
      <c r="T99" s="73">
        <v>0.38200000000000001</v>
      </c>
      <c r="U99" s="73">
        <v>0.38</v>
      </c>
      <c r="V99" s="46">
        <f t="shared" si="51"/>
        <v>11.633333333333335</v>
      </c>
      <c r="W99" s="46">
        <f t="shared" si="52"/>
        <v>12.833333333333334</v>
      </c>
      <c r="X99" s="46">
        <f t="shared" si="53"/>
        <v>0</v>
      </c>
      <c r="Y99" s="169">
        <f t="shared" si="54"/>
        <v>0</v>
      </c>
      <c r="Z99" s="250"/>
      <c r="AA99" s="202"/>
      <c r="AB99" s="202"/>
      <c r="AC99" s="202"/>
      <c r="AD99" s="202"/>
      <c r="AE99" s="202"/>
      <c r="AF99" s="202"/>
      <c r="AG99" s="202"/>
      <c r="AH99" s="202"/>
      <c r="AI99" s="186"/>
      <c r="AJ99" s="186"/>
    </row>
    <row r="100" spans="1:36" ht="18.75" x14ac:dyDescent="0.25">
      <c r="A100" s="333"/>
      <c r="B100" s="371"/>
      <c r="C100" s="369"/>
      <c r="D100" s="36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72"/>
      <c r="S100" s="72"/>
      <c r="T100" s="72"/>
      <c r="U100" s="72"/>
      <c r="V100" s="46">
        <f t="shared" si="51"/>
        <v>0</v>
      </c>
      <c r="W100" s="46">
        <f t="shared" si="52"/>
        <v>0</v>
      </c>
      <c r="X100" s="46">
        <f t="shared" si="53"/>
        <v>0</v>
      </c>
      <c r="Y100" s="169">
        <f t="shared" si="54"/>
        <v>0</v>
      </c>
      <c r="Z100" s="250"/>
      <c r="AA100" s="202"/>
      <c r="AB100" s="202"/>
      <c r="AC100" s="202"/>
      <c r="AD100" s="202"/>
      <c r="AE100" s="202"/>
      <c r="AF100" s="202"/>
      <c r="AG100" s="202"/>
      <c r="AH100" s="202"/>
      <c r="AI100" s="186"/>
      <c r="AJ100" s="186"/>
    </row>
    <row r="101" spans="1:36" ht="19.5" thickBot="1" x14ac:dyDescent="0.3">
      <c r="A101" s="334"/>
      <c r="B101" s="372"/>
      <c r="C101" s="360"/>
      <c r="D101" s="360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70"/>
      <c r="S101" s="70"/>
      <c r="T101" s="70"/>
      <c r="U101" s="70"/>
      <c r="V101" s="50">
        <f t="shared" si="51"/>
        <v>0</v>
      </c>
      <c r="W101" s="50">
        <f t="shared" si="52"/>
        <v>0</v>
      </c>
      <c r="X101" s="50">
        <f t="shared" si="53"/>
        <v>0</v>
      </c>
      <c r="Y101" s="170">
        <f t="shared" si="54"/>
        <v>0</v>
      </c>
      <c r="Z101" s="251"/>
      <c r="AA101" s="203"/>
      <c r="AB101" s="203"/>
      <c r="AC101" s="203"/>
      <c r="AD101" s="203"/>
      <c r="AE101" s="203"/>
      <c r="AF101" s="203"/>
      <c r="AG101" s="203"/>
      <c r="AH101" s="203"/>
      <c r="AI101" s="187"/>
      <c r="AJ101" s="187"/>
    </row>
    <row r="102" spans="1:36" ht="18.75" x14ac:dyDescent="0.25">
      <c r="A102" s="332">
        <v>19</v>
      </c>
      <c r="B102" s="536" t="s">
        <v>259</v>
      </c>
      <c r="C102" s="359" t="s">
        <v>18</v>
      </c>
      <c r="D102" s="359">
        <f>160*0.9</f>
        <v>144</v>
      </c>
      <c r="E102" s="18" t="s">
        <v>301</v>
      </c>
      <c r="F102" s="18">
        <v>9</v>
      </c>
      <c r="G102" s="18">
        <v>3</v>
      </c>
      <c r="H102" s="18">
        <v>2</v>
      </c>
      <c r="I102" s="18">
        <v>10</v>
      </c>
      <c r="J102" s="18">
        <v>12</v>
      </c>
      <c r="K102" s="18">
        <v>1</v>
      </c>
      <c r="L102" s="18"/>
      <c r="M102" s="18"/>
      <c r="N102" s="18"/>
      <c r="O102" s="18"/>
      <c r="P102" s="18"/>
      <c r="Q102" s="18"/>
      <c r="R102" s="71">
        <v>0.38600000000000001</v>
      </c>
      <c r="S102" s="71">
        <v>0.38600000000000001</v>
      </c>
      <c r="T102" s="71">
        <v>0.4</v>
      </c>
      <c r="U102" s="71">
        <v>0.4</v>
      </c>
      <c r="V102" s="56">
        <f t="shared" si="51"/>
        <v>4.666666666666667</v>
      </c>
      <c r="W102" s="56">
        <f t="shared" si="52"/>
        <v>7.666666666666667</v>
      </c>
      <c r="X102" s="56">
        <f t="shared" si="53"/>
        <v>0</v>
      </c>
      <c r="Y102" s="171">
        <f t="shared" si="54"/>
        <v>0</v>
      </c>
      <c r="Z102" s="267">
        <f>SUM(V102:V105)</f>
        <v>40.666666666666671</v>
      </c>
      <c r="AA102" s="264">
        <f>SUM(W102:W105)</f>
        <v>51.333333333333336</v>
      </c>
      <c r="AB102" s="264">
        <f>SUM(X102:X105)</f>
        <v>0</v>
      </c>
      <c r="AC102" s="264">
        <f>SUM(Y102:Y105)</f>
        <v>0</v>
      </c>
      <c r="AD102" s="201">
        <f t="shared" ref="AD102" si="59">Z102*0.38*0.9*SQRT(3)</f>
        <v>24.089362631667946</v>
      </c>
      <c r="AE102" s="201">
        <f t="shared" si="57"/>
        <v>30.407883977679209</v>
      </c>
      <c r="AF102" s="201">
        <f t="shared" si="57"/>
        <v>0</v>
      </c>
      <c r="AG102" s="201">
        <f t="shared" si="57"/>
        <v>0</v>
      </c>
      <c r="AH102" s="264">
        <f>MAX(Z102:AC105)</f>
        <v>51.333333333333336</v>
      </c>
      <c r="AI102" s="185">
        <f t="shared" ref="AI102" si="60">AH102*0.38*0.9*SQRT(3)</f>
        <v>30.407883977679209</v>
      </c>
      <c r="AJ102" s="185">
        <f>D102-AI102</f>
        <v>113.59211602232079</v>
      </c>
    </row>
    <row r="103" spans="1:36" ht="18.75" x14ac:dyDescent="0.25">
      <c r="A103" s="333"/>
      <c r="B103" s="537"/>
      <c r="C103" s="369"/>
      <c r="D103" s="369"/>
      <c r="E103" s="7" t="s">
        <v>302</v>
      </c>
      <c r="F103" s="7">
        <v>16</v>
      </c>
      <c r="G103" s="7">
        <v>16</v>
      </c>
      <c r="H103" s="7">
        <v>18</v>
      </c>
      <c r="I103" s="7">
        <v>16</v>
      </c>
      <c r="J103" s="7">
        <v>16</v>
      </c>
      <c r="K103" s="7">
        <v>19</v>
      </c>
      <c r="L103" s="7"/>
      <c r="M103" s="7"/>
      <c r="N103" s="7"/>
      <c r="O103" s="7"/>
      <c r="P103" s="7"/>
      <c r="Q103" s="7"/>
      <c r="R103" s="73">
        <v>0.38600000000000001</v>
      </c>
      <c r="S103" s="73">
        <v>0.38600000000000001</v>
      </c>
      <c r="T103" s="73">
        <v>0.4</v>
      </c>
      <c r="U103" s="73">
        <v>0.4</v>
      </c>
      <c r="V103" s="46">
        <f t="shared" si="51"/>
        <v>16.666666666666668</v>
      </c>
      <c r="W103" s="46">
        <f t="shared" si="52"/>
        <v>17</v>
      </c>
      <c r="X103" s="46">
        <f t="shared" si="53"/>
        <v>0</v>
      </c>
      <c r="Y103" s="169">
        <f t="shared" si="54"/>
        <v>0</v>
      </c>
      <c r="Z103" s="250"/>
      <c r="AA103" s="202"/>
      <c r="AB103" s="202"/>
      <c r="AC103" s="202"/>
      <c r="AD103" s="202"/>
      <c r="AE103" s="202"/>
      <c r="AF103" s="202"/>
      <c r="AG103" s="202"/>
      <c r="AH103" s="202"/>
      <c r="AI103" s="186"/>
      <c r="AJ103" s="186"/>
    </row>
    <row r="104" spans="1:36" ht="18.75" x14ac:dyDescent="0.25">
      <c r="A104" s="333"/>
      <c r="B104" s="537"/>
      <c r="C104" s="369"/>
      <c r="D104" s="369"/>
      <c r="E104" s="41" t="s">
        <v>303</v>
      </c>
      <c r="F104" s="41">
        <v>23</v>
      </c>
      <c r="G104" s="41">
        <v>5</v>
      </c>
      <c r="H104" s="41">
        <v>30</v>
      </c>
      <c r="I104" s="41">
        <v>22</v>
      </c>
      <c r="J104" s="41">
        <v>23</v>
      </c>
      <c r="K104" s="41">
        <v>35</v>
      </c>
      <c r="L104" s="41"/>
      <c r="M104" s="41"/>
      <c r="N104" s="41"/>
      <c r="O104" s="41"/>
      <c r="P104" s="41"/>
      <c r="Q104" s="41"/>
      <c r="R104" s="73">
        <v>0.38600000000000001</v>
      </c>
      <c r="S104" s="73">
        <v>0.38600000000000001</v>
      </c>
      <c r="T104" s="73">
        <v>0.4</v>
      </c>
      <c r="U104" s="73">
        <v>0.39600000000000002</v>
      </c>
      <c r="V104" s="46">
        <f t="shared" si="51"/>
        <v>19.333333333333332</v>
      </c>
      <c r="W104" s="46">
        <f t="shared" si="52"/>
        <v>26.666666666666668</v>
      </c>
      <c r="X104" s="46">
        <f t="shared" si="53"/>
        <v>0</v>
      </c>
      <c r="Y104" s="169">
        <f t="shared" si="54"/>
        <v>0</v>
      </c>
      <c r="Z104" s="250"/>
      <c r="AA104" s="202"/>
      <c r="AB104" s="202"/>
      <c r="AC104" s="202"/>
      <c r="AD104" s="202"/>
      <c r="AE104" s="202"/>
      <c r="AF104" s="202"/>
      <c r="AG104" s="202"/>
      <c r="AH104" s="202"/>
      <c r="AI104" s="186"/>
      <c r="AJ104" s="186"/>
    </row>
    <row r="105" spans="1:36" ht="19.5" thickBot="1" x14ac:dyDescent="0.3">
      <c r="A105" s="334"/>
      <c r="B105" s="538"/>
      <c r="C105" s="360"/>
      <c r="D105" s="360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70"/>
      <c r="S105" s="70"/>
      <c r="T105" s="70"/>
      <c r="U105" s="70"/>
      <c r="V105" s="50">
        <f t="shared" si="51"/>
        <v>0</v>
      </c>
      <c r="W105" s="50">
        <f t="shared" si="52"/>
        <v>0</v>
      </c>
      <c r="X105" s="50">
        <f t="shared" si="53"/>
        <v>0</v>
      </c>
      <c r="Y105" s="170">
        <f t="shared" si="54"/>
        <v>0</v>
      </c>
      <c r="Z105" s="251"/>
      <c r="AA105" s="203"/>
      <c r="AB105" s="203"/>
      <c r="AC105" s="203"/>
      <c r="AD105" s="203"/>
      <c r="AE105" s="203"/>
      <c r="AF105" s="203"/>
      <c r="AG105" s="203"/>
      <c r="AH105" s="203"/>
      <c r="AI105" s="187"/>
      <c r="AJ105" s="187"/>
    </row>
    <row r="106" spans="1:36" ht="18.75" x14ac:dyDescent="0.25">
      <c r="A106" s="332">
        <v>20</v>
      </c>
      <c r="B106" s="370" t="s">
        <v>304</v>
      </c>
      <c r="C106" s="359" t="s">
        <v>14</v>
      </c>
      <c r="D106" s="359">
        <f>630*0.9</f>
        <v>567</v>
      </c>
      <c r="E106" s="18" t="s">
        <v>305</v>
      </c>
      <c r="F106" s="18">
        <v>19.3</v>
      </c>
      <c r="G106" s="18">
        <v>4.4000000000000004</v>
      </c>
      <c r="H106" s="18">
        <v>23.2</v>
      </c>
      <c r="I106" s="18">
        <v>8</v>
      </c>
      <c r="J106" s="18">
        <v>3.6</v>
      </c>
      <c r="K106" s="18">
        <v>8.1999999999999993</v>
      </c>
      <c r="L106" s="18"/>
      <c r="M106" s="18"/>
      <c r="N106" s="18"/>
      <c r="O106" s="18"/>
      <c r="P106" s="18"/>
      <c r="Q106" s="18"/>
      <c r="R106" s="74">
        <v>0.39900000000000002</v>
      </c>
      <c r="S106" s="74">
        <v>0.39800000000000002</v>
      </c>
      <c r="T106" s="74">
        <v>0.38</v>
      </c>
      <c r="U106" s="74">
        <v>0.379</v>
      </c>
      <c r="V106" s="56">
        <f t="shared" si="51"/>
        <v>15.633333333333335</v>
      </c>
      <c r="W106" s="56">
        <f t="shared" si="52"/>
        <v>6.5999999999999988</v>
      </c>
      <c r="X106" s="56">
        <f t="shared" si="53"/>
        <v>0</v>
      </c>
      <c r="Y106" s="171">
        <f t="shared" si="54"/>
        <v>0</v>
      </c>
      <c r="Z106" s="267">
        <f>SUM(V106:V111)</f>
        <v>47.666666666666671</v>
      </c>
      <c r="AA106" s="264">
        <f>SUM(W106:W111)</f>
        <v>39.799999999999997</v>
      </c>
      <c r="AB106" s="264">
        <f>SUM(X106:X111)</f>
        <v>0</v>
      </c>
      <c r="AC106" s="264">
        <f>SUM(Y106:Y111)</f>
        <v>0</v>
      </c>
      <c r="AD106" s="201">
        <f t="shared" ref="AD106:AG106" si="61">Z106*0.38*0.9*SQRT(3)</f>
        <v>28.235892264987843</v>
      </c>
      <c r="AE106" s="201">
        <f t="shared" si="61"/>
        <v>23.575982772304528</v>
      </c>
      <c r="AF106" s="201">
        <f t="shared" si="61"/>
        <v>0</v>
      </c>
      <c r="AG106" s="201">
        <f t="shared" si="61"/>
        <v>0</v>
      </c>
      <c r="AH106" s="264">
        <f>MAX(Z106:AC111)</f>
        <v>47.666666666666671</v>
      </c>
      <c r="AI106" s="185">
        <f t="shared" ref="AI106" si="62">AH106*0.38*0.9*SQRT(3)</f>
        <v>28.235892264987843</v>
      </c>
      <c r="AJ106" s="185">
        <f>D106-AI106</f>
        <v>538.7641077350122</v>
      </c>
    </row>
    <row r="107" spans="1:36" ht="18.75" x14ac:dyDescent="0.25">
      <c r="A107" s="333"/>
      <c r="B107" s="371"/>
      <c r="C107" s="369"/>
      <c r="D107" s="369"/>
      <c r="E107" s="7" t="s">
        <v>306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/>
      <c r="M107" s="7"/>
      <c r="N107" s="7"/>
      <c r="O107" s="7"/>
      <c r="P107" s="7"/>
      <c r="Q107" s="7"/>
      <c r="R107" s="73">
        <v>0.39900000000000002</v>
      </c>
      <c r="S107" s="73">
        <v>0.39800000000000002</v>
      </c>
      <c r="T107" s="73">
        <v>0.38</v>
      </c>
      <c r="U107" s="73">
        <v>0.379</v>
      </c>
      <c r="V107" s="46">
        <f t="shared" si="51"/>
        <v>0</v>
      </c>
      <c r="W107" s="46">
        <f t="shared" si="52"/>
        <v>0</v>
      </c>
      <c r="X107" s="46">
        <f t="shared" si="53"/>
        <v>0</v>
      </c>
      <c r="Y107" s="169">
        <f t="shared" si="54"/>
        <v>0</v>
      </c>
      <c r="Z107" s="250"/>
      <c r="AA107" s="202"/>
      <c r="AB107" s="202"/>
      <c r="AC107" s="202"/>
      <c r="AD107" s="202"/>
      <c r="AE107" s="202"/>
      <c r="AF107" s="202"/>
      <c r="AG107" s="202"/>
      <c r="AH107" s="202"/>
      <c r="AI107" s="186"/>
      <c r="AJ107" s="186"/>
    </row>
    <row r="108" spans="1:36" ht="18.75" x14ac:dyDescent="0.25">
      <c r="A108" s="333"/>
      <c r="B108" s="371"/>
      <c r="C108" s="369"/>
      <c r="D108" s="369"/>
      <c r="E108" s="41" t="s">
        <v>307</v>
      </c>
      <c r="F108" s="41">
        <v>0.7</v>
      </c>
      <c r="G108" s="41">
        <v>5.9</v>
      </c>
      <c r="H108" s="41">
        <v>11.9</v>
      </c>
      <c r="I108" s="41">
        <v>2</v>
      </c>
      <c r="J108" s="41">
        <v>5.0999999999999996</v>
      </c>
      <c r="K108" s="41">
        <v>10.4</v>
      </c>
      <c r="L108" s="41"/>
      <c r="M108" s="41"/>
      <c r="N108" s="41"/>
      <c r="O108" s="41"/>
      <c r="P108" s="41"/>
      <c r="Q108" s="41"/>
      <c r="R108" s="72">
        <v>0.39900000000000002</v>
      </c>
      <c r="S108" s="72">
        <v>0.39800000000000002</v>
      </c>
      <c r="T108" s="72">
        <v>0.38</v>
      </c>
      <c r="U108" s="72">
        <v>0.379</v>
      </c>
      <c r="V108" s="46">
        <f t="shared" si="51"/>
        <v>6.166666666666667</v>
      </c>
      <c r="W108" s="46">
        <f t="shared" si="52"/>
        <v>5.833333333333333</v>
      </c>
      <c r="X108" s="46">
        <f t="shared" si="53"/>
        <v>0</v>
      </c>
      <c r="Y108" s="169">
        <f t="shared" si="54"/>
        <v>0</v>
      </c>
      <c r="Z108" s="250"/>
      <c r="AA108" s="202"/>
      <c r="AB108" s="202"/>
      <c r="AC108" s="202"/>
      <c r="AD108" s="202"/>
      <c r="AE108" s="202"/>
      <c r="AF108" s="202"/>
      <c r="AG108" s="202"/>
      <c r="AH108" s="202"/>
      <c r="AI108" s="186"/>
      <c r="AJ108" s="186"/>
    </row>
    <row r="109" spans="1:36" ht="18.75" x14ac:dyDescent="0.25">
      <c r="A109" s="333"/>
      <c r="B109" s="371"/>
      <c r="C109" s="369"/>
      <c r="D109" s="369"/>
      <c r="E109" s="7" t="s">
        <v>308</v>
      </c>
      <c r="F109" s="7">
        <v>16.600000000000001</v>
      </c>
      <c r="G109" s="7">
        <v>6.8</v>
      </c>
      <c r="H109" s="7">
        <v>54.2</v>
      </c>
      <c r="I109" s="7">
        <v>6.4</v>
      </c>
      <c r="J109" s="7">
        <v>23.7</v>
      </c>
      <c r="K109" s="7">
        <v>52</v>
      </c>
      <c r="L109" s="7"/>
      <c r="M109" s="7"/>
      <c r="N109" s="7"/>
      <c r="O109" s="7"/>
      <c r="P109" s="7"/>
      <c r="Q109" s="7"/>
      <c r="R109" s="73">
        <v>0.39900000000000002</v>
      </c>
      <c r="S109" s="73">
        <v>0.39800000000000002</v>
      </c>
      <c r="T109" s="73">
        <v>0.38</v>
      </c>
      <c r="U109" s="73">
        <v>0.379</v>
      </c>
      <c r="V109" s="46">
        <f t="shared" si="51"/>
        <v>25.866666666666671</v>
      </c>
      <c r="W109" s="46">
        <f t="shared" si="52"/>
        <v>27.366666666666664</v>
      </c>
      <c r="X109" s="46">
        <f t="shared" si="53"/>
        <v>0</v>
      </c>
      <c r="Y109" s="169">
        <f t="shared" si="54"/>
        <v>0</v>
      </c>
      <c r="Z109" s="250"/>
      <c r="AA109" s="202"/>
      <c r="AB109" s="202"/>
      <c r="AC109" s="202"/>
      <c r="AD109" s="202"/>
      <c r="AE109" s="202"/>
      <c r="AF109" s="202"/>
      <c r="AG109" s="202"/>
      <c r="AH109" s="202"/>
      <c r="AI109" s="186"/>
      <c r="AJ109" s="186"/>
    </row>
    <row r="110" spans="1:36" ht="18.75" x14ac:dyDescent="0.25">
      <c r="A110" s="333"/>
      <c r="B110" s="371"/>
      <c r="C110" s="369"/>
      <c r="D110" s="369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72"/>
      <c r="S110" s="72"/>
      <c r="T110" s="72"/>
      <c r="U110" s="72"/>
      <c r="V110" s="46">
        <f t="shared" ref="V110:V112" si="63">IF(AND(F110=0,G110=0,H110=0),0,IF(AND(F110=0,G110=0),H110,IF(AND(F110=0,H110=0),G110,IF(AND(G110=0,H110=0),F110,IF(F110=0,(G110+H110)/2,IF(G110=0,(F110+H110)/2,IF(H110=0,(F110+G110)/2,(F110+G110+H110)/3)))))))</f>
        <v>0</v>
      </c>
      <c r="W110" s="46">
        <f t="shared" ref="W110:W112" si="64">IF(AND(I110=0,J110=0,K110=0),0,IF(AND(I110=0,J110=0),K110,IF(AND(I110=0,K110=0),J110,IF(AND(J110=0,K110=0),I110,IF(I110=0,(J110+K110)/2,IF(J110=0,(I110+K110)/2,IF(K110=0,(I110+J110)/2,(I110+J110+K110)/3)))))))</f>
        <v>0</v>
      </c>
      <c r="X110" s="46">
        <f t="shared" ref="X110:X112" si="65">IF(AND(L110=0,M110=0,N110=0),0,IF(AND(L110=0,M110=0),N110,IF(AND(L110=0,N110=0),M110,IF(AND(M110=0,N110=0),L110,IF(L110=0,(M110+N110)/2,IF(M110=0,(L110+N110)/2,IF(N110=0,(L110+M110)/2,(L110+M110+N110)/3)))))))</f>
        <v>0</v>
      </c>
      <c r="Y110" s="169">
        <f t="shared" ref="Y110:Y112" si="66">IF(AND(O110=0,P110=0,Q110=0),0,IF(AND(O110=0,P110=0),Q110,IF(AND(O110=0,Q110=0),P110,IF(AND(P110=0,Q110=0),O110,IF(O110=0,(P110+Q110)/2,IF(P110=0,(O110+Q110)/2,IF(Q110=0,(O110+P110)/2,(O110+P110+Q110)/3)))))))</f>
        <v>0</v>
      </c>
      <c r="Z110" s="250"/>
      <c r="AA110" s="202"/>
      <c r="AB110" s="202"/>
      <c r="AC110" s="202"/>
      <c r="AD110" s="202"/>
      <c r="AE110" s="202"/>
      <c r="AF110" s="202"/>
      <c r="AG110" s="202"/>
      <c r="AH110" s="202"/>
      <c r="AI110" s="186"/>
      <c r="AJ110" s="186"/>
    </row>
    <row r="111" spans="1:36" ht="19.5" thickBot="1" x14ac:dyDescent="0.3">
      <c r="A111" s="334"/>
      <c r="B111" s="372"/>
      <c r="C111" s="360"/>
      <c r="D111" s="360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70"/>
      <c r="S111" s="70"/>
      <c r="T111" s="70"/>
      <c r="U111" s="70"/>
      <c r="V111" s="50">
        <f t="shared" si="63"/>
        <v>0</v>
      </c>
      <c r="W111" s="50">
        <f t="shared" si="64"/>
        <v>0</v>
      </c>
      <c r="X111" s="50">
        <f t="shared" si="65"/>
        <v>0</v>
      </c>
      <c r="Y111" s="170">
        <f t="shared" si="66"/>
        <v>0</v>
      </c>
      <c r="Z111" s="251"/>
      <c r="AA111" s="203"/>
      <c r="AB111" s="203"/>
      <c r="AC111" s="203"/>
      <c r="AD111" s="203"/>
      <c r="AE111" s="203"/>
      <c r="AF111" s="203"/>
      <c r="AG111" s="203"/>
      <c r="AH111" s="203"/>
      <c r="AI111" s="187"/>
      <c r="AJ111" s="187"/>
    </row>
    <row r="112" spans="1:36" ht="18.75" x14ac:dyDescent="0.25">
      <c r="A112" s="332">
        <v>21</v>
      </c>
      <c r="B112" s="539" t="s">
        <v>895</v>
      </c>
      <c r="C112" s="359" t="s">
        <v>87</v>
      </c>
      <c r="D112" s="359">
        <f>400*0.9</f>
        <v>360</v>
      </c>
      <c r="E112" s="18" t="s">
        <v>309</v>
      </c>
      <c r="F112" s="18">
        <v>44</v>
      </c>
      <c r="G112" s="18">
        <v>44</v>
      </c>
      <c r="H112" s="18">
        <v>44</v>
      </c>
      <c r="I112" s="18">
        <v>39</v>
      </c>
      <c r="J112" s="18">
        <v>39</v>
      </c>
      <c r="K112" s="18">
        <v>39</v>
      </c>
      <c r="L112" s="18"/>
      <c r="M112" s="18"/>
      <c r="N112" s="18"/>
      <c r="O112" s="18"/>
      <c r="P112" s="18"/>
      <c r="Q112" s="18"/>
      <c r="R112" s="74">
        <v>0.4</v>
      </c>
      <c r="S112" s="74">
        <v>0.4</v>
      </c>
      <c r="T112" s="74">
        <v>0.4</v>
      </c>
      <c r="U112" s="74">
        <v>0.4</v>
      </c>
      <c r="V112" s="56">
        <f t="shared" si="63"/>
        <v>44</v>
      </c>
      <c r="W112" s="56">
        <f t="shared" si="64"/>
        <v>39</v>
      </c>
      <c r="X112" s="56">
        <f t="shared" si="65"/>
        <v>0</v>
      </c>
      <c r="Y112" s="171">
        <f t="shared" si="66"/>
        <v>0</v>
      </c>
      <c r="Z112" s="267">
        <f>SUM(V112:V113)</f>
        <v>44</v>
      </c>
      <c r="AA112" s="264">
        <f>SUM(W112:W113)</f>
        <v>39</v>
      </c>
      <c r="AB112" s="264">
        <f>SUM(X112:X113)</f>
        <v>0</v>
      </c>
      <c r="AC112" s="264">
        <f>SUM(Y112:Y113)</f>
        <v>0</v>
      </c>
      <c r="AD112" s="201">
        <f t="shared" ref="AD112" si="67">Z112*0.38*0.9*SQRT(3)</f>
        <v>26.063900552296463</v>
      </c>
      <c r="AE112" s="201">
        <f t="shared" ref="AE112" si="68">AA112*0.38*0.9*SQRT(3)</f>
        <v>23.102093671353686</v>
      </c>
      <c r="AF112" s="201">
        <f t="shared" ref="AF112" si="69">AB112*0.38*0.9*SQRT(3)</f>
        <v>0</v>
      </c>
      <c r="AG112" s="201">
        <f t="shared" ref="AG112" si="70">AC112*0.38*0.9*SQRT(3)</f>
        <v>0</v>
      </c>
      <c r="AH112" s="264">
        <f>MAX(Z112:AC113)</f>
        <v>44</v>
      </c>
      <c r="AI112" s="185">
        <f t="shared" ref="AI112" si="71">AH112*0.38*0.9*SQRT(3)</f>
        <v>26.063900552296463</v>
      </c>
      <c r="AJ112" s="185">
        <f>D112-AI112</f>
        <v>333.93609944770355</v>
      </c>
    </row>
    <row r="113" spans="1:36" ht="19.5" thickBot="1" x14ac:dyDescent="0.3">
      <c r="A113" s="334"/>
      <c r="B113" s="461"/>
      <c r="C113" s="360"/>
      <c r="D113" s="360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70"/>
      <c r="S113" s="70"/>
      <c r="T113" s="70"/>
      <c r="U113" s="70"/>
      <c r="V113" s="50">
        <f t="shared" ref="V113:V127" si="72">IF(AND(F113=0,G113=0,H113=0),0,IF(AND(F113=0,G113=0),H113,IF(AND(F113=0,H113=0),G113,IF(AND(G113=0,H113=0),F113,IF(F113=0,(G113+H113)/2,IF(G113=0,(F113+H113)/2,IF(H113=0,(F113+G113)/2,(F113+G113+H113)/3)))))))</f>
        <v>0</v>
      </c>
      <c r="W113" s="50">
        <f t="shared" ref="W113:W127" si="73">IF(AND(I113=0,J113=0,K113=0),0,IF(AND(I113=0,J113=0),K113,IF(AND(I113=0,K113=0),J113,IF(AND(J113=0,K113=0),I113,IF(I113=0,(J113+K113)/2,IF(J113=0,(I113+K113)/2,IF(K113=0,(I113+J113)/2,(I113+J113+K113)/3)))))))</f>
        <v>0</v>
      </c>
      <c r="X113" s="50">
        <f t="shared" ref="X113:X127" si="74">IF(AND(L113=0,M113=0,N113=0),0,IF(AND(L113=0,M113=0),N113,IF(AND(L113=0,N113=0),M113,IF(AND(M113=0,N113=0),L113,IF(L113=0,(M113+N113)/2,IF(M113=0,(L113+N113)/2,IF(N113=0,(L113+M113)/2,(L113+M113+N113)/3)))))))</f>
        <v>0</v>
      </c>
      <c r="Y113" s="170">
        <f t="shared" ref="Y113:Y127" si="75">IF(AND(O113=0,P113=0,Q113=0),0,IF(AND(O113=0,P113=0),Q113,IF(AND(O113=0,Q113=0),P113,IF(AND(P113=0,Q113=0),O113,IF(O113=0,(P113+Q113)/2,IF(P113=0,(O113+Q113)/2,IF(Q113=0,(O113+P113)/2,(O113+P113+Q113)/3)))))))</f>
        <v>0</v>
      </c>
      <c r="Z113" s="251"/>
      <c r="AA113" s="203"/>
      <c r="AB113" s="203"/>
      <c r="AC113" s="203"/>
      <c r="AD113" s="203"/>
      <c r="AE113" s="203"/>
      <c r="AF113" s="203"/>
      <c r="AG113" s="203"/>
      <c r="AH113" s="203"/>
      <c r="AI113" s="187"/>
      <c r="AJ113" s="187"/>
    </row>
    <row r="114" spans="1:36" ht="18.75" x14ac:dyDescent="0.25">
      <c r="A114" s="332">
        <v>22</v>
      </c>
      <c r="B114" s="539" t="s">
        <v>896</v>
      </c>
      <c r="C114" s="355" t="s">
        <v>878</v>
      </c>
      <c r="D114" s="355">
        <f>(400+630)*0.9</f>
        <v>927</v>
      </c>
      <c r="E114" s="18" t="s">
        <v>310</v>
      </c>
      <c r="F114" s="18">
        <v>23</v>
      </c>
      <c r="G114" s="18">
        <v>33</v>
      </c>
      <c r="H114" s="18">
        <v>26</v>
      </c>
      <c r="I114" s="18">
        <v>74</v>
      </c>
      <c r="J114" s="18">
        <v>40</v>
      </c>
      <c r="K114" s="18">
        <v>50</v>
      </c>
      <c r="L114" s="18"/>
      <c r="M114" s="18"/>
      <c r="N114" s="18"/>
      <c r="O114" s="18"/>
      <c r="P114" s="18"/>
      <c r="Q114" s="18"/>
      <c r="R114" s="74">
        <v>0.38900000000000001</v>
      </c>
      <c r="S114" s="74">
        <v>0.38900000000000001</v>
      </c>
      <c r="T114" s="74">
        <v>0.38900000000000001</v>
      </c>
      <c r="U114" s="74">
        <v>0.38900000000000001</v>
      </c>
      <c r="V114" s="56">
        <f t="shared" si="72"/>
        <v>27.333333333333332</v>
      </c>
      <c r="W114" s="56">
        <f t="shared" si="73"/>
        <v>54.666666666666664</v>
      </c>
      <c r="X114" s="56">
        <f t="shared" si="74"/>
        <v>0</v>
      </c>
      <c r="Y114" s="171">
        <f t="shared" si="75"/>
        <v>0</v>
      </c>
      <c r="Z114" s="267">
        <f>SUM(V114:V123)</f>
        <v>193.16666666666666</v>
      </c>
      <c r="AA114" s="264">
        <f>SUM(W114:W123)</f>
        <v>273</v>
      </c>
      <c r="AB114" s="264">
        <f>SUM(X114:X123)</f>
        <v>0</v>
      </c>
      <c r="AC114" s="264">
        <f>SUM(Y114:Y123)</f>
        <v>0</v>
      </c>
      <c r="AD114" s="201">
        <f t="shared" ref="AD114" si="76">Z114*0.38*0.9*SQRT(3)</f>
        <v>114.42447250042274</v>
      </c>
      <c r="AE114" s="201">
        <f t="shared" ref="AE114" si="77">AA114*0.38*0.9*SQRT(3)</f>
        <v>161.7146556994758</v>
      </c>
      <c r="AF114" s="201">
        <f t="shared" ref="AF114" si="78">AB114*0.38*0.9*SQRT(3)</f>
        <v>0</v>
      </c>
      <c r="AG114" s="201">
        <f t="shared" ref="AG114" si="79">AC114*0.38*0.9*SQRT(3)</f>
        <v>0</v>
      </c>
      <c r="AH114" s="264">
        <f>MAX(Z114:AC123)</f>
        <v>273</v>
      </c>
      <c r="AI114" s="185">
        <f t="shared" ref="AI114" si="80">AH114*0.38*0.9*SQRT(3)</f>
        <v>161.7146556994758</v>
      </c>
      <c r="AJ114" s="185">
        <f>D114-AI114</f>
        <v>765.28534430052423</v>
      </c>
    </row>
    <row r="115" spans="1:36" ht="18.75" x14ac:dyDescent="0.25">
      <c r="A115" s="333"/>
      <c r="B115" s="540"/>
      <c r="C115" s="369"/>
      <c r="D115" s="373"/>
      <c r="E115" s="7" t="s">
        <v>311</v>
      </c>
      <c r="F115" s="7">
        <v>11</v>
      </c>
      <c r="G115" s="7">
        <v>6</v>
      </c>
      <c r="H115" s="7">
        <v>34</v>
      </c>
      <c r="I115" s="7">
        <v>13</v>
      </c>
      <c r="J115" s="7">
        <v>39</v>
      </c>
      <c r="K115" s="7">
        <v>69</v>
      </c>
      <c r="L115" s="7"/>
      <c r="M115" s="7"/>
      <c r="N115" s="7"/>
      <c r="O115" s="7"/>
      <c r="P115" s="7"/>
      <c r="Q115" s="7"/>
      <c r="R115" s="73">
        <v>0.38900000000000001</v>
      </c>
      <c r="S115" s="73">
        <v>0.38900000000000001</v>
      </c>
      <c r="T115" s="73">
        <v>0.38900000000000001</v>
      </c>
      <c r="U115" s="73">
        <v>0.38900000000000001</v>
      </c>
      <c r="V115" s="46">
        <f t="shared" si="72"/>
        <v>17</v>
      </c>
      <c r="W115" s="46">
        <f t="shared" si="73"/>
        <v>40.333333333333336</v>
      </c>
      <c r="X115" s="46">
        <f t="shared" si="74"/>
        <v>0</v>
      </c>
      <c r="Y115" s="169">
        <f t="shared" si="75"/>
        <v>0</v>
      </c>
      <c r="Z115" s="250"/>
      <c r="AA115" s="202"/>
      <c r="AB115" s="202"/>
      <c r="AC115" s="202"/>
      <c r="AD115" s="202"/>
      <c r="AE115" s="202"/>
      <c r="AF115" s="202"/>
      <c r="AG115" s="202"/>
      <c r="AH115" s="202"/>
      <c r="AI115" s="186"/>
      <c r="AJ115" s="186"/>
    </row>
    <row r="116" spans="1:36" ht="18.75" x14ac:dyDescent="0.25">
      <c r="A116" s="333"/>
      <c r="B116" s="540"/>
      <c r="C116" s="369"/>
      <c r="D116" s="373"/>
      <c r="E116" s="41" t="s">
        <v>312</v>
      </c>
      <c r="F116" s="41">
        <v>22</v>
      </c>
      <c r="G116" s="41">
        <v>31</v>
      </c>
      <c r="H116" s="41">
        <v>28</v>
      </c>
      <c r="I116" s="41">
        <v>36</v>
      </c>
      <c r="J116" s="41">
        <v>45</v>
      </c>
      <c r="K116" s="41">
        <v>33</v>
      </c>
      <c r="L116" s="41"/>
      <c r="M116" s="41"/>
      <c r="N116" s="41"/>
      <c r="O116" s="41"/>
      <c r="P116" s="41"/>
      <c r="Q116" s="41"/>
      <c r="R116" s="72">
        <v>0.38900000000000001</v>
      </c>
      <c r="S116" s="72">
        <v>0.38900000000000001</v>
      </c>
      <c r="T116" s="72">
        <v>0.38900000000000001</v>
      </c>
      <c r="U116" s="72">
        <v>0.38900000000000001</v>
      </c>
      <c r="V116" s="46">
        <f t="shared" si="72"/>
        <v>27</v>
      </c>
      <c r="W116" s="46">
        <f t="shared" si="73"/>
        <v>38</v>
      </c>
      <c r="X116" s="46">
        <f t="shared" si="74"/>
        <v>0</v>
      </c>
      <c r="Y116" s="169">
        <f t="shared" si="75"/>
        <v>0</v>
      </c>
      <c r="Z116" s="250"/>
      <c r="AA116" s="202"/>
      <c r="AB116" s="202"/>
      <c r="AC116" s="202"/>
      <c r="AD116" s="202"/>
      <c r="AE116" s="202"/>
      <c r="AF116" s="202"/>
      <c r="AG116" s="202"/>
      <c r="AH116" s="202"/>
      <c r="AI116" s="186"/>
      <c r="AJ116" s="186"/>
    </row>
    <row r="117" spans="1:36" ht="18.75" x14ac:dyDescent="0.25">
      <c r="A117" s="333"/>
      <c r="B117" s="540"/>
      <c r="C117" s="369"/>
      <c r="D117" s="373"/>
      <c r="E117" s="7" t="s">
        <v>313</v>
      </c>
      <c r="F117" s="7">
        <v>35</v>
      </c>
      <c r="G117" s="7">
        <v>24</v>
      </c>
      <c r="H117" s="7">
        <v>16</v>
      </c>
      <c r="I117" s="7">
        <v>40</v>
      </c>
      <c r="J117" s="7">
        <v>56</v>
      </c>
      <c r="K117" s="7">
        <v>11</v>
      </c>
      <c r="L117" s="7"/>
      <c r="M117" s="7"/>
      <c r="N117" s="7"/>
      <c r="O117" s="7"/>
      <c r="P117" s="7"/>
      <c r="Q117" s="7"/>
      <c r="R117" s="73">
        <v>0.38900000000000001</v>
      </c>
      <c r="S117" s="73">
        <v>0.38900000000000001</v>
      </c>
      <c r="T117" s="73">
        <v>0.38900000000000001</v>
      </c>
      <c r="U117" s="73">
        <v>0.38900000000000001</v>
      </c>
      <c r="V117" s="46">
        <f t="shared" si="72"/>
        <v>25</v>
      </c>
      <c r="W117" s="46">
        <f t="shared" si="73"/>
        <v>35.666666666666664</v>
      </c>
      <c r="X117" s="46">
        <f t="shared" si="74"/>
        <v>0</v>
      </c>
      <c r="Y117" s="169">
        <f t="shared" si="75"/>
        <v>0</v>
      </c>
      <c r="Z117" s="250"/>
      <c r="AA117" s="202"/>
      <c r="AB117" s="202"/>
      <c r="AC117" s="202"/>
      <c r="AD117" s="202"/>
      <c r="AE117" s="202"/>
      <c r="AF117" s="202"/>
      <c r="AG117" s="202"/>
      <c r="AH117" s="202"/>
      <c r="AI117" s="186"/>
      <c r="AJ117" s="186"/>
    </row>
    <row r="118" spans="1:36" ht="18.75" x14ac:dyDescent="0.25">
      <c r="A118" s="333"/>
      <c r="B118" s="540"/>
      <c r="C118" s="369"/>
      <c r="D118" s="373"/>
      <c r="E118" s="41" t="s">
        <v>314</v>
      </c>
      <c r="F118" s="41">
        <v>41</v>
      </c>
      <c r="G118" s="41">
        <v>38</v>
      </c>
      <c r="H118" s="41">
        <v>19</v>
      </c>
      <c r="I118" s="41">
        <v>35</v>
      </c>
      <c r="J118" s="41">
        <v>57</v>
      </c>
      <c r="K118" s="41">
        <v>17</v>
      </c>
      <c r="L118" s="41"/>
      <c r="M118" s="41"/>
      <c r="N118" s="41"/>
      <c r="O118" s="41"/>
      <c r="P118" s="41"/>
      <c r="Q118" s="41"/>
      <c r="R118" s="72">
        <v>0.38900000000000001</v>
      </c>
      <c r="S118" s="72">
        <v>0.38900000000000001</v>
      </c>
      <c r="T118" s="72">
        <v>0.38900000000000001</v>
      </c>
      <c r="U118" s="72">
        <v>0.38900000000000001</v>
      </c>
      <c r="V118" s="46">
        <f t="shared" si="72"/>
        <v>32.666666666666664</v>
      </c>
      <c r="W118" s="46">
        <f t="shared" si="73"/>
        <v>36.333333333333336</v>
      </c>
      <c r="X118" s="46">
        <f t="shared" si="74"/>
        <v>0</v>
      </c>
      <c r="Y118" s="169">
        <f t="shared" si="75"/>
        <v>0</v>
      </c>
      <c r="Z118" s="250"/>
      <c r="AA118" s="202"/>
      <c r="AB118" s="202"/>
      <c r="AC118" s="202"/>
      <c r="AD118" s="202"/>
      <c r="AE118" s="202"/>
      <c r="AF118" s="202"/>
      <c r="AG118" s="202"/>
      <c r="AH118" s="202"/>
      <c r="AI118" s="186"/>
      <c r="AJ118" s="186"/>
    </row>
    <row r="119" spans="1:36" ht="18.75" x14ac:dyDescent="0.25">
      <c r="A119" s="333"/>
      <c r="B119" s="540"/>
      <c r="C119" s="369"/>
      <c r="D119" s="373"/>
      <c r="E119" s="7" t="s">
        <v>315</v>
      </c>
      <c r="F119" s="7">
        <v>12</v>
      </c>
      <c r="G119" s="7">
        <v>6</v>
      </c>
      <c r="H119" s="7">
        <v>1</v>
      </c>
      <c r="I119" s="7">
        <v>15</v>
      </c>
      <c r="J119" s="7">
        <v>9</v>
      </c>
      <c r="K119" s="7">
        <v>1</v>
      </c>
      <c r="L119" s="7"/>
      <c r="M119" s="7"/>
      <c r="N119" s="7"/>
      <c r="O119" s="7"/>
      <c r="P119" s="7"/>
      <c r="Q119" s="7"/>
      <c r="R119" s="73">
        <v>0.38900000000000001</v>
      </c>
      <c r="S119" s="73">
        <v>0.38900000000000001</v>
      </c>
      <c r="T119" s="73">
        <v>0.38900000000000001</v>
      </c>
      <c r="U119" s="73">
        <v>0.38900000000000001</v>
      </c>
      <c r="V119" s="46">
        <f t="shared" si="72"/>
        <v>6.333333333333333</v>
      </c>
      <c r="W119" s="46">
        <f t="shared" si="73"/>
        <v>8.3333333333333339</v>
      </c>
      <c r="X119" s="46">
        <f t="shared" si="74"/>
        <v>0</v>
      </c>
      <c r="Y119" s="169">
        <f t="shared" si="75"/>
        <v>0</v>
      </c>
      <c r="Z119" s="250"/>
      <c r="AA119" s="202"/>
      <c r="AB119" s="202"/>
      <c r="AC119" s="202"/>
      <c r="AD119" s="202"/>
      <c r="AE119" s="202"/>
      <c r="AF119" s="202"/>
      <c r="AG119" s="202"/>
      <c r="AH119" s="202"/>
      <c r="AI119" s="186"/>
      <c r="AJ119" s="186"/>
    </row>
    <row r="120" spans="1:36" ht="18.75" x14ac:dyDescent="0.25">
      <c r="A120" s="333"/>
      <c r="B120" s="540"/>
      <c r="C120" s="369"/>
      <c r="D120" s="373"/>
      <c r="E120" s="41" t="s">
        <v>316</v>
      </c>
      <c r="F120" s="41">
        <v>23</v>
      </c>
      <c r="G120" s="41">
        <v>18</v>
      </c>
      <c r="H120" s="41">
        <v>39</v>
      </c>
      <c r="I120" s="41">
        <v>18</v>
      </c>
      <c r="J120" s="41">
        <v>39</v>
      </c>
      <c r="K120" s="41">
        <v>37</v>
      </c>
      <c r="L120" s="41"/>
      <c r="M120" s="41"/>
      <c r="N120" s="41"/>
      <c r="O120" s="41"/>
      <c r="P120" s="41"/>
      <c r="Q120" s="41"/>
      <c r="R120" s="72">
        <v>0.38900000000000001</v>
      </c>
      <c r="S120" s="72">
        <v>0.38900000000000001</v>
      </c>
      <c r="T120" s="72">
        <v>0.38900000000000001</v>
      </c>
      <c r="U120" s="72">
        <v>0.38900000000000001</v>
      </c>
      <c r="V120" s="46">
        <f t="shared" si="72"/>
        <v>26.666666666666668</v>
      </c>
      <c r="W120" s="46">
        <f t="shared" si="73"/>
        <v>31.333333333333332</v>
      </c>
      <c r="X120" s="46">
        <f t="shared" si="74"/>
        <v>0</v>
      </c>
      <c r="Y120" s="169">
        <f t="shared" si="75"/>
        <v>0</v>
      </c>
      <c r="Z120" s="250"/>
      <c r="AA120" s="202"/>
      <c r="AB120" s="202"/>
      <c r="AC120" s="202"/>
      <c r="AD120" s="202"/>
      <c r="AE120" s="202"/>
      <c r="AF120" s="202"/>
      <c r="AG120" s="202"/>
      <c r="AH120" s="202"/>
      <c r="AI120" s="186"/>
      <c r="AJ120" s="186"/>
    </row>
    <row r="121" spans="1:36" ht="18.75" x14ac:dyDescent="0.25">
      <c r="A121" s="333"/>
      <c r="B121" s="540"/>
      <c r="C121" s="369"/>
      <c r="D121" s="373"/>
      <c r="E121" s="7" t="s">
        <v>317</v>
      </c>
      <c r="F121" s="7">
        <v>46</v>
      </c>
      <c r="G121" s="7">
        <v>21</v>
      </c>
      <c r="H121" s="7">
        <v>7</v>
      </c>
      <c r="I121" s="7">
        <v>53</v>
      </c>
      <c r="J121" s="7">
        <v>25</v>
      </c>
      <c r="K121" s="7">
        <v>7</v>
      </c>
      <c r="L121" s="7"/>
      <c r="M121" s="7"/>
      <c r="N121" s="7"/>
      <c r="O121" s="7"/>
      <c r="P121" s="7"/>
      <c r="Q121" s="7"/>
      <c r="R121" s="73">
        <v>0.38900000000000001</v>
      </c>
      <c r="S121" s="73">
        <v>0.38900000000000001</v>
      </c>
      <c r="T121" s="73">
        <v>0.38900000000000001</v>
      </c>
      <c r="U121" s="73">
        <v>0.38900000000000001</v>
      </c>
      <c r="V121" s="46">
        <f t="shared" si="72"/>
        <v>24.666666666666668</v>
      </c>
      <c r="W121" s="46">
        <f t="shared" si="73"/>
        <v>28.333333333333332</v>
      </c>
      <c r="X121" s="46">
        <f t="shared" si="74"/>
        <v>0</v>
      </c>
      <c r="Y121" s="169">
        <f t="shared" si="75"/>
        <v>0</v>
      </c>
      <c r="Z121" s="250"/>
      <c r="AA121" s="202"/>
      <c r="AB121" s="202"/>
      <c r="AC121" s="202"/>
      <c r="AD121" s="202"/>
      <c r="AE121" s="202"/>
      <c r="AF121" s="202"/>
      <c r="AG121" s="202"/>
      <c r="AH121" s="202"/>
      <c r="AI121" s="186"/>
      <c r="AJ121" s="186"/>
    </row>
    <row r="122" spans="1:36" ht="18.75" x14ac:dyDescent="0.25">
      <c r="A122" s="333"/>
      <c r="B122" s="540"/>
      <c r="C122" s="369"/>
      <c r="D122" s="373"/>
      <c r="E122" s="41" t="s">
        <v>318</v>
      </c>
      <c r="F122" s="41">
        <v>5</v>
      </c>
      <c r="G122" s="41">
        <v>8</v>
      </c>
      <c r="H122" s="41">
        <v>0</v>
      </c>
      <c r="I122" s="41">
        <v>0</v>
      </c>
      <c r="J122" s="41">
        <v>0</v>
      </c>
      <c r="K122" s="41">
        <v>0</v>
      </c>
      <c r="L122" s="41"/>
      <c r="M122" s="41"/>
      <c r="N122" s="41"/>
      <c r="O122" s="41"/>
      <c r="P122" s="41"/>
      <c r="Q122" s="41"/>
      <c r="R122" s="72">
        <v>0.38900000000000001</v>
      </c>
      <c r="S122" s="72">
        <v>0.38900000000000001</v>
      </c>
      <c r="T122" s="72">
        <v>0.38900000000000001</v>
      </c>
      <c r="U122" s="72">
        <v>0.38900000000000001</v>
      </c>
      <c r="V122" s="46">
        <f t="shared" si="72"/>
        <v>6.5</v>
      </c>
      <c r="W122" s="46">
        <f t="shared" si="73"/>
        <v>0</v>
      </c>
      <c r="X122" s="46">
        <f t="shared" si="74"/>
        <v>0</v>
      </c>
      <c r="Y122" s="169">
        <f t="shared" si="75"/>
        <v>0</v>
      </c>
      <c r="Z122" s="250"/>
      <c r="AA122" s="202"/>
      <c r="AB122" s="202"/>
      <c r="AC122" s="202"/>
      <c r="AD122" s="202"/>
      <c r="AE122" s="202"/>
      <c r="AF122" s="202"/>
      <c r="AG122" s="202"/>
      <c r="AH122" s="202"/>
      <c r="AI122" s="186"/>
      <c r="AJ122" s="186"/>
    </row>
    <row r="123" spans="1:36" ht="19.5" thickBot="1" x14ac:dyDescent="0.3">
      <c r="A123" s="334"/>
      <c r="B123" s="461"/>
      <c r="C123" s="360"/>
      <c r="D123" s="35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70"/>
      <c r="S123" s="70"/>
      <c r="T123" s="70"/>
      <c r="U123" s="70"/>
      <c r="V123" s="50">
        <f t="shared" si="72"/>
        <v>0</v>
      </c>
      <c r="W123" s="50">
        <f t="shared" si="73"/>
        <v>0</v>
      </c>
      <c r="X123" s="50">
        <f t="shared" si="74"/>
        <v>0</v>
      </c>
      <c r="Y123" s="170">
        <f t="shared" si="75"/>
        <v>0</v>
      </c>
      <c r="Z123" s="251"/>
      <c r="AA123" s="203"/>
      <c r="AB123" s="203"/>
      <c r="AC123" s="203"/>
      <c r="AD123" s="203"/>
      <c r="AE123" s="203"/>
      <c r="AF123" s="203"/>
      <c r="AG123" s="203"/>
      <c r="AH123" s="203"/>
      <c r="AI123" s="187"/>
      <c r="AJ123" s="187"/>
    </row>
    <row r="124" spans="1:36" ht="18.75" x14ac:dyDescent="0.25">
      <c r="A124" s="332">
        <v>23</v>
      </c>
      <c r="B124" s="370" t="s">
        <v>319</v>
      </c>
      <c r="C124" s="359" t="s">
        <v>87</v>
      </c>
      <c r="D124" s="359">
        <f>400*0.9</f>
        <v>360</v>
      </c>
      <c r="E124" s="18" t="s">
        <v>320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/>
      <c r="M124" s="18"/>
      <c r="N124" s="18"/>
      <c r="O124" s="18"/>
      <c r="P124" s="18"/>
      <c r="Q124" s="18"/>
      <c r="R124" s="71">
        <v>0.41799999999999998</v>
      </c>
      <c r="S124" s="71">
        <v>0.41799999999999998</v>
      </c>
      <c r="T124" s="71">
        <v>0.4</v>
      </c>
      <c r="U124" s="71">
        <v>0.40100000000000002</v>
      </c>
      <c r="V124" s="56">
        <f t="shared" si="72"/>
        <v>0</v>
      </c>
      <c r="W124" s="56">
        <f t="shared" si="73"/>
        <v>0</v>
      </c>
      <c r="X124" s="56">
        <f t="shared" si="74"/>
        <v>0</v>
      </c>
      <c r="Y124" s="171">
        <f t="shared" si="75"/>
        <v>0</v>
      </c>
      <c r="Z124" s="267">
        <f>SUM(V124:V127)</f>
        <v>2.6999999999999997</v>
      </c>
      <c r="AA124" s="264">
        <f>SUM(W124:W127)</f>
        <v>2.9333333333333336</v>
      </c>
      <c r="AB124" s="264">
        <f>SUM(X124:X127)</f>
        <v>0</v>
      </c>
      <c r="AC124" s="264">
        <f>SUM(Y124:Y127)</f>
        <v>0</v>
      </c>
      <c r="AD124" s="201">
        <f t="shared" ref="AD124" si="81">Z124*0.38*0.9*SQRT(3)</f>
        <v>1.5993757157091011</v>
      </c>
      <c r="AE124" s="201">
        <f t="shared" ref="AE124" si="82">AA124*0.38*0.9*SQRT(3)</f>
        <v>1.7375933701530977</v>
      </c>
      <c r="AF124" s="201">
        <f t="shared" ref="AF124" si="83">AB124*0.38*0.9*SQRT(3)</f>
        <v>0</v>
      </c>
      <c r="AG124" s="201">
        <f t="shared" ref="AG124" si="84">AC124*0.38*0.9*SQRT(3)</f>
        <v>0</v>
      </c>
      <c r="AH124" s="264">
        <f>MAX(Z124:AC127)</f>
        <v>2.9333333333333336</v>
      </c>
      <c r="AI124" s="185">
        <f t="shared" ref="AI124" si="85">AH124*0.38*0.9*SQRT(3)</f>
        <v>1.7375933701530977</v>
      </c>
      <c r="AJ124" s="185">
        <f>D124-AI124</f>
        <v>358.26240662984691</v>
      </c>
    </row>
    <row r="125" spans="1:36" ht="18.75" x14ac:dyDescent="0.25">
      <c r="A125" s="333"/>
      <c r="B125" s="371"/>
      <c r="C125" s="369"/>
      <c r="D125" s="369"/>
      <c r="E125" s="7" t="s">
        <v>321</v>
      </c>
      <c r="F125" s="7">
        <v>0</v>
      </c>
      <c r="G125" s="7">
        <v>0</v>
      </c>
      <c r="H125" s="7">
        <v>0</v>
      </c>
      <c r="I125" s="7">
        <v>0.4</v>
      </c>
      <c r="J125" s="7">
        <v>1</v>
      </c>
      <c r="K125" s="7">
        <v>0</v>
      </c>
      <c r="L125" s="7"/>
      <c r="M125" s="7"/>
      <c r="N125" s="7"/>
      <c r="O125" s="7"/>
      <c r="P125" s="7"/>
      <c r="Q125" s="7"/>
      <c r="R125" s="73">
        <v>0.41799999999999998</v>
      </c>
      <c r="S125" s="73">
        <v>0.41799999999999998</v>
      </c>
      <c r="T125" s="73">
        <v>0.4</v>
      </c>
      <c r="U125" s="73">
        <v>0.40100000000000002</v>
      </c>
      <c r="V125" s="46">
        <f t="shared" si="72"/>
        <v>0</v>
      </c>
      <c r="W125" s="46">
        <f t="shared" si="73"/>
        <v>0.7</v>
      </c>
      <c r="X125" s="46">
        <f t="shared" si="74"/>
        <v>0</v>
      </c>
      <c r="Y125" s="169">
        <f t="shared" si="75"/>
        <v>0</v>
      </c>
      <c r="Z125" s="250"/>
      <c r="AA125" s="202"/>
      <c r="AB125" s="202"/>
      <c r="AC125" s="202"/>
      <c r="AD125" s="202"/>
      <c r="AE125" s="202"/>
      <c r="AF125" s="202"/>
      <c r="AG125" s="202"/>
      <c r="AH125" s="202"/>
      <c r="AI125" s="186"/>
      <c r="AJ125" s="186"/>
    </row>
    <row r="126" spans="1:36" ht="18.75" x14ac:dyDescent="0.25">
      <c r="A126" s="333"/>
      <c r="B126" s="371"/>
      <c r="C126" s="369"/>
      <c r="D126" s="369"/>
      <c r="E126" s="41" t="s">
        <v>322</v>
      </c>
      <c r="F126" s="41">
        <v>0</v>
      </c>
      <c r="G126" s="41">
        <v>0.1</v>
      </c>
      <c r="H126" s="41">
        <v>5.3</v>
      </c>
      <c r="I126" s="41">
        <v>0.2</v>
      </c>
      <c r="J126" s="41">
        <v>0.3</v>
      </c>
      <c r="K126" s="41">
        <v>6.2</v>
      </c>
      <c r="L126" s="41"/>
      <c r="M126" s="41"/>
      <c r="N126" s="41"/>
      <c r="O126" s="41"/>
      <c r="P126" s="41"/>
      <c r="Q126" s="41"/>
      <c r="R126" s="73">
        <v>0.41799999999999998</v>
      </c>
      <c r="S126" s="73">
        <v>0.41799999999999998</v>
      </c>
      <c r="T126" s="73">
        <v>0.4</v>
      </c>
      <c r="U126" s="73">
        <v>0.40100000000000002</v>
      </c>
      <c r="V126" s="46">
        <f t="shared" si="72"/>
        <v>2.6999999999999997</v>
      </c>
      <c r="W126" s="46">
        <f t="shared" si="73"/>
        <v>2.2333333333333334</v>
      </c>
      <c r="X126" s="46">
        <f t="shared" si="74"/>
        <v>0</v>
      </c>
      <c r="Y126" s="169">
        <f t="shared" si="75"/>
        <v>0</v>
      </c>
      <c r="Z126" s="250"/>
      <c r="AA126" s="202"/>
      <c r="AB126" s="202"/>
      <c r="AC126" s="202"/>
      <c r="AD126" s="202"/>
      <c r="AE126" s="202"/>
      <c r="AF126" s="202"/>
      <c r="AG126" s="202"/>
      <c r="AH126" s="202"/>
      <c r="AI126" s="186"/>
      <c r="AJ126" s="186"/>
    </row>
    <row r="127" spans="1:36" ht="19.5" thickBot="1" x14ac:dyDescent="0.3">
      <c r="A127" s="334"/>
      <c r="B127" s="372"/>
      <c r="C127" s="360"/>
      <c r="D127" s="360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70"/>
      <c r="S127" s="70"/>
      <c r="T127" s="70"/>
      <c r="U127" s="70"/>
      <c r="V127" s="50">
        <f t="shared" si="72"/>
        <v>0</v>
      </c>
      <c r="W127" s="50">
        <f t="shared" si="73"/>
        <v>0</v>
      </c>
      <c r="X127" s="50">
        <f t="shared" si="74"/>
        <v>0</v>
      </c>
      <c r="Y127" s="170">
        <f t="shared" si="75"/>
        <v>0</v>
      </c>
      <c r="Z127" s="251"/>
      <c r="AA127" s="203"/>
      <c r="AB127" s="203"/>
      <c r="AC127" s="203"/>
      <c r="AD127" s="203"/>
      <c r="AE127" s="203"/>
      <c r="AF127" s="203"/>
      <c r="AG127" s="203"/>
      <c r="AH127" s="203"/>
      <c r="AI127" s="187"/>
      <c r="AJ127" s="187"/>
    </row>
    <row r="128" spans="1:36" ht="18.75" x14ac:dyDescent="0.25">
      <c r="A128" s="332">
        <v>24</v>
      </c>
      <c r="B128" s="539" t="s">
        <v>897</v>
      </c>
      <c r="C128" s="359" t="s">
        <v>29</v>
      </c>
      <c r="D128" s="359">
        <f>315*0.9</f>
        <v>283.5</v>
      </c>
      <c r="E128" s="18" t="s">
        <v>323</v>
      </c>
      <c r="F128" s="18">
        <v>19.3</v>
      </c>
      <c r="G128" s="18">
        <v>17</v>
      </c>
      <c r="H128" s="18">
        <v>4.8</v>
      </c>
      <c r="I128" s="18">
        <v>5</v>
      </c>
      <c r="J128" s="18">
        <v>0.3</v>
      </c>
      <c r="K128" s="18">
        <v>1</v>
      </c>
      <c r="L128" s="18"/>
      <c r="M128" s="18"/>
      <c r="N128" s="18"/>
      <c r="O128" s="18"/>
      <c r="P128" s="18"/>
      <c r="Q128" s="18"/>
      <c r="R128" s="71">
        <v>0.38600000000000001</v>
      </c>
      <c r="S128" s="71">
        <v>0.38400000000000001</v>
      </c>
      <c r="T128" s="71">
        <v>0.4</v>
      </c>
      <c r="U128" s="71">
        <v>0.4</v>
      </c>
      <c r="V128" s="56">
        <f t="shared" ref="V128:V143" si="86">IF(AND(F128=0,G128=0,H128=0),0,IF(AND(F128=0,G128=0),H128,IF(AND(F128=0,H128=0),G128,IF(AND(G128=0,H128=0),F128,IF(F128=0,(G128+H128)/2,IF(G128=0,(F128+H128)/2,IF(H128=0,(F128+G128)/2,(F128+G128+H128)/3)))))))</f>
        <v>13.699999999999998</v>
      </c>
      <c r="W128" s="56">
        <f t="shared" ref="W128:W143" si="87">IF(AND(I128=0,J128=0,K128=0),0,IF(AND(I128=0,J128=0),K128,IF(AND(I128=0,K128=0),J128,IF(AND(J128=0,K128=0),I128,IF(I128=0,(J128+K128)/2,IF(J128=0,(I128+K128)/2,IF(K128=0,(I128+J128)/2,(I128+J128+K128)/3)))))))</f>
        <v>2.1</v>
      </c>
      <c r="X128" s="56">
        <f t="shared" ref="X128:X143" si="88">IF(AND(L128=0,M128=0,N128=0),0,IF(AND(L128=0,M128=0),N128,IF(AND(L128=0,N128=0),M128,IF(AND(M128=0,N128=0),L128,IF(L128=0,(M128+N128)/2,IF(M128=0,(L128+N128)/2,IF(N128=0,(L128+M128)/2,(L128+M128+N128)/3)))))))</f>
        <v>0</v>
      </c>
      <c r="Y128" s="171">
        <f t="shared" ref="Y128:Y143" si="89">IF(AND(O128=0,P128=0,Q128=0),0,IF(AND(O128=0,P128=0),Q128,IF(AND(O128=0,Q128=0),P128,IF(AND(P128=0,Q128=0),O128,IF(O128=0,(P128+Q128)/2,IF(P128=0,(O128+Q128)/2,IF(Q128=0,(O128+P128)/2,(O128+P128+Q128)/3)))))))</f>
        <v>0</v>
      </c>
      <c r="Z128" s="267">
        <f>SUM(V128:V131)</f>
        <v>73.199999999999989</v>
      </c>
      <c r="AA128" s="264">
        <f>SUM(W128:W131)</f>
        <v>62.766666666666666</v>
      </c>
      <c r="AB128" s="264">
        <f>SUM(X128:X131)</f>
        <v>0</v>
      </c>
      <c r="AC128" s="264">
        <f>SUM(Y128:Y131)</f>
        <v>0</v>
      </c>
      <c r="AD128" s="201">
        <f t="shared" ref="AD128" si="90">Z128*0.38*0.9*SQRT(3)</f>
        <v>43.360852737002297</v>
      </c>
      <c r="AE128" s="201">
        <f t="shared" ref="AE128" si="91">AA128*0.38*0.9*SQRT(3)</f>
        <v>37.180549045435029</v>
      </c>
      <c r="AF128" s="201">
        <f t="shared" ref="AF128" si="92">AB128*0.38*0.9*SQRT(3)</f>
        <v>0</v>
      </c>
      <c r="AG128" s="201">
        <f t="shared" ref="AG128" si="93">AC128*0.38*0.9*SQRT(3)</f>
        <v>0</v>
      </c>
      <c r="AH128" s="264">
        <f>MAX(Z128:AC131)</f>
        <v>73.199999999999989</v>
      </c>
      <c r="AI128" s="185">
        <f t="shared" ref="AI128" si="94">AH128*0.38*0.9*SQRT(3)</f>
        <v>43.360852737002297</v>
      </c>
      <c r="AJ128" s="185">
        <f>D128-AI128</f>
        <v>240.13914726299771</v>
      </c>
    </row>
    <row r="129" spans="1:36" ht="18.75" x14ac:dyDescent="0.25">
      <c r="A129" s="333"/>
      <c r="B129" s="540"/>
      <c r="C129" s="369"/>
      <c r="D129" s="369"/>
      <c r="E129" s="7" t="s">
        <v>324</v>
      </c>
      <c r="F129" s="7">
        <v>34</v>
      </c>
      <c r="G129" s="7">
        <v>35</v>
      </c>
      <c r="H129" s="7">
        <v>10</v>
      </c>
      <c r="I129" s="7">
        <v>21</v>
      </c>
      <c r="J129" s="7">
        <v>44</v>
      </c>
      <c r="K129" s="7">
        <v>17</v>
      </c>
      <c r="L129" s="7"/>
      <c r="M129" s="7"/>
      <c r="N129" s="7"/>
      <c r="O129" s="7"/>
      <c r="P129" s="7"/>
      <c r="Q129" s="7"/>
      <c r="R129" s="73">
        <v>0.38600000000000001</v>
      </c>
      <c r="S129" s="73">
        <v>0.38400000000000001</v>
      </c>
      <c r="T129" s="73">
        <v>0.4</v>
      </c>
      <c r="U129" s="73">
        <v>0.4</v>
      </c>
      <c r="V129" s="46">
        <f t="shared" si="86"/>
        <v>26.333333333333332</v>
      </c>
      <c r="W129" s="46">
        <f t="shared" si="87"/>
        <v>27.333333333333332</v>
      </c>
      <c r="X129" s="46">
        <f t="shared" si="88"/>
        <v>0</v>
      </c>
      <c r="Y129" s="169">
        <f t="shared" si="89"/>
        <v>0</v>
      </c>
      <c r="Z129" s="250"/>
      <c r="AA129" s="202"/>
      <c r="AB129" s="202"/>
      <c r="AC129" s="202"/>
      <c r="AD129" s="202"/>
      <c r="AE129" s="202"/>
      <c r="AF129" s="202"/>
      <c r="AG129" s="202"/>
      <c r="AH129" s="202"/>
      <c r="AI129" s="186"/>
      <c r="AJ129" s="186"/>
    </row>
    <row r="130" spans="1:36" ht="18.75" x14ac:dyDescent="0.25">
      <c r="A130" s="333"/>
      <c r="B130" s="540"/>
      <c r="C130" s="369"/>
      <c r="D130" s="369"/>
      <c r="E130" s="41" t="s">
        <v>325</v>
      </c>
      <c r="F130" s="41">
        <v>28.5</v>
      </c>
      <c r="G130" s="41">
        <v>49</v>
      </c>
      <c r="H130" s="41">
        <v>22</v>
      </c>
      <c r="I130" s="41">
        <v>23</v>
      </c>
      <c r="J130" s="41">
        <v>55</v>
      </c>
      <c r="K130" s="41">
        <v>22</v>
      </c>
      <c r="L130" s="41"/>
      <c r="M130" s="41"/>
      <c r="N130" s="41"/>
      <c r="O130" s="41"/>
      <c r="P130" s="41"/>
      <c r="Q130" s="41"/>
      <c r="R130" s="73">
        <v>0.38600000000000001</v>
      </c>
      <c r="S130" s="73">
        <v>0.38400000000000001</v>
      </c>
      <c r="T130" s="73">
        <v>0.4</v>
      </c>
      <c r="U130" s="73">
        <v>0.4</v>
      </c>
      <c r="V130" s="46">
        <f t="shared" si="86"/>
        <v>33.166666666666664</v>
      </c>
      <c r="W130" s="46">
        <f t="shared" si="87"/>
        <v>33.333333333333336</v>
      </c>
      <c r="X130" s="46">
        <f t="shared" si="88"/>
        <v>0</v>
      </c>
      <c r="Y130" s="169">
        <f t="shared" si="89"/>
        <v>0</v>
      </c>
      <c r="Z130" s="250"/>
      <c r="AA130" s="202"/>
      <c r="AB130" s="202"/>
      <c r="AC130" s="202"/>
      <c r="AD130" s="202"/>
      <c r="AE130" s="202"/>
      <c r="AF130" s="202"/>
      <c r="AG130" s="202"/>
      <c r="AH130" s="202"/>
      <c r="AI130" s="186"/>
      <c r="AJ130" s="186"/>
    </row>
    <row r="131" spans="1:36" ht="19.5" thickBot="1" x14ac:dyDescent="0.3">
      <c r="A131" s="334"/>
      <c r="B131" s="461"/>
      <c r="C131" s="360"/>
      <c r="D131" s="360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70"/>
      <c r="S131" s="70"/>
      <c r="T131" s="70"/>
      <c r="U131" s="70"/>
      <c r="V131" s="50">
        <f t="shared" si="86"/>
        <v>0</v>
      </c>
      <c r="W131" s="50">
        <f t="shared" si="87"/>
        <v>0</v>
      </c>
      <c r="X131" s="50">
        <f t="shared" si="88"/>
        <v>0</v>
      </c>
      <c r="Y131" s="170">
        <f t="shared" si="89"/>
        <v>0</v>
      </c>
      <c r="Z131" s="251"/>
      <c r="AA131" s="203"/>
      <c r="AB131" s="203"/>
      <c r="AC131" s="203"/>
      <c r="AD131" s="203"/>
      <c r="AE131" s="203"/>
      <c r="AF131" s="203"/>
      <c r="AG131" s="203"/>
      <c r="AH131" s="203"/>
      <c r="AI131" s="187"/>
      <c r="AJ131" s="187"/>
    </row>
    <row r="132" spans="1:36" ht="18.75" x14ac:dyDescent="0.25">
      <c r="A132" s="317">
        <v>25</v>
      </c>
      <c r="B132" s="296" t="s">
        <v>898</v>
      </c>
      <c r="C132" s="355" t="s">
        <v>879</v>
      </c>
      <c r="D132" s="355">
        <f>(400+400)*0.9</f>
        <v>720</v>
      </c>
      <c r="E132" s="4" t="s">
        <v>326</v>
      </c>
      <c r="F132" s="4">
        <v>44</v>
      </c>
      <c r="G132" s="4">
        <v>51</v>
      </c>
      <c r="H132" s="4">
        <v>38</v>
      </c>
      <c r="I132" s="4">
        <v>47</v>
      </c>
      <c r="J132" s="4">
        <v>57</v>
      </c>
      <c r="K132" s="4">
        <v>998</v>
      </c>
      <c r="L132" s="4"/>
      <c r="M132" s="4"/>
      <c r="N132" s="4"/>
      <c r="O132" s="4"/>
      <c r="P132" s="4"/>
      <c r="Q132" s="4"/>
      <c r="R132" s="69">
        <v>0.38900000000000001</v>
      </c>
      <c r="S132" s="69">
        <v>0.38900000000000001</v>
      </c>
      <c r="T132" s="69">
        <v>0.38900000000000001</v>
      </c>
      <c r="U132" s="69">
        <v>0.38900000000000001</v>
      </c>
      <c r="V132" s="44">
        <f t="shared" si="86"/>
        <v>44.333333333333336</v>
      </c>
      <c r="W132" s="44">
        <f t="shared" si="87"/>
        <v>367.33333333333331</v>
      </c>
      <c r="X132" s="44">
        <f t="shared" si="88"/>
        <v>0</v>
      </c>
      <c r="Y132" s="168">
        <f t="shared" si="89"/>
        <v>0</v>
      </c>
      <c r="Z132" s="249">
        <f>SUM(V132:V143)</f>
        <v>346.33333333333331</v>
      </c>
      <c r="AA132" s="201">
        <f>SUM(W132:W143)</f>
        <v>760.66666666666652</v>
      </c>
      <c r="AB132" s="201">
        <f>SUM(X132:X143)</f>
        <v>0</v>
      </c>
      <c r="AC132" s="201">
        <f>SUM(Y132:Y143)</f>
        <v>0</v>
      </c>
      <c r="AD132" s="201">
        <f>Z132*0.38*0.9*SQRT(3)</f>
        <v>205.15448995330323</v>
      </c>
      <c r="AE132" s="201">
        <f t="shared" ref="AE132:AG132" si="95">AA132*0.38*0.9*SQRT(3)</f>
        <v>450.58955348742819</v>
      </c>
      <c r="AF132" s="201">
        <f t="shared" si="95"/>
        <v>0</v>
      </c>
      <c r="AG132" s="201">
        <f t="shared" si="95"/>
        <v>0</v>
      </c>
      <c r="AH132" s="201">
        <f>MAX(Z132:AC143)</f>
        <v>760.66666666666652</v>
      </c>
      <c r="AI132" s="185">
        <f>AH132*0.38*0.9*SQRT(3)</f>
        <v>450.58955348742819</v>
      </c>
      <c r="AJ132" s="185">
        <f>D132-AI132</f>
        <v>269.41044651257181</v>
      </c>
    </row>
    <row r="133" spans="1:36" ht="18.75" x14ac:dyDescent="0.25">
      <c r="A133" s="318"/>
      <c r="B133" s="479"/>
      <c r="C133" s="373"/>
      <c r="D133" s="373"/>
      <c r="E133" s="7" t="s">
        <v>327</v>
      </c>
      <c r="F133" s="7">
        <v>53</v>
      </c>
      <c r="G133" s="7">
        <v>23</v>
      </c>
      <c r="H133" s="7">
        <v>33</v>
      </c>
      <c r="I133" s="7">
        <v>19</v>
      </c>
      <c r="J133" s="7">
        <v>63</v>
      </c>
      <c r="K133" s="7">
        <v>29</v>
      </c>
      <c r="L133" s="7"/>
      <c r="M133" s="7"/>
      <c r="N133" s="7"/>
      <c r="O133" s="7"/>
      <c r="P133" s="7"/>
      <c r="Q133" s="7"/>
      <c r="R133" s="73">
        <v>0.38900000000000001</v>
      </c>
      <c r="S133" s="73">
        <v>0.38900000000000001</v>
      </c>
      <c r="T133" s="73">
        <v>0.38900000000000001</v>
      </c>
      <c r="U133" s="73">
        <v>0.38900000000000001</v>
      </c>
      <c r="V133" s="46">
        <f t="shared" si="86"/>
        <v>36.333333333333336</v>
      </c>
      <c r="W133" s="46">
        <f t="shared" si="87"/>
        <v>37</v>
      </c>
      <c r="X133" s="46">
        <f t="shared" si="88"/>
        <v>0</v>
      </c>
      <c r="Y133" s="169">
        <f t="shared" si="89"/>
        <v>0</v>
      </c>
      <c r="Z133" s="250"/>
      <c r="AA133" s="202"/>
      <c r="AB133" s="202"/>
      <c r="AC133" s="202"/>
      <c r="AD133" s="202"/>
      <c r="AE133" s="202"/>
      <c r="AF133" s="202"/>
      <c r="AG133" s="202"/>
      <c r="AH133" s="202"/>
      <c r="AI133" s="186"/>
      <c r="AJ133" s="186"/>
    </row>
    <row r="134" spans="1:36" ht="18.75" x14ac:dyDescent="0.25">
      <c r="A134" s="318"/>
      <c r="B134" s="479"/>
      <c r="C134" s="373"/>
      <c r="D134" s="373"/>
      <c r="E134" s="41" t="s">
        <v>328</v>
      </c>
      <c r="F134" s="41">
        <v>50</v>
      </c>
      <c r="G134" s="41">
        <v>45</v>
      </c>
      <c r="H134" s="41">
        <v>31</v>
      </c>
      <c r="I134" s="41">
        <v>57</v>
      </c>
      <c r="J134" s="41">
        <v>46</v>
      </c>
      <c r="K134" s="41">
        <v>37</v>
      </c>
      <c r="L134" s="41"/>
      <c r="M134" s="41"/>
      <c r="N134" s="41"/>
      <c r="O134" s="41"/>
      <c r="P134" s="41"/>
      <c r="Q134" s="41"/>
      <c r="R134" s="72">
        <v>0.38900000000000001</v>
      </c>
      <c r="S134" s="72">
        <v>0.38900000000000001</v>
      </c>
      <c r="T134" s="72">
        <v>0.38900000000000001</v>
      </c>
      <c r="U134" s="72">
        <v>0.38900000000000001</v>
      </c>
      <c r="V134" s="46">
        <f t="shared" si="86"/>
        <v>42</v>
      </c>
      <c r="W134" s="46">
        <f t="shared" si="87"/>
        <v>46.666666666666664</v>
      </c>
      <c r="X134" s="46">
        <f t="shared" si="88"/>
        <v>0</v>
      </c>
      <c r="Y134" s="169">
        <f t="shared" si="89"/>
        <v>0</v>
      </c>
      <c r="Z134" s="250"/>
      <c r="AA134" s="202"/>
      <c r="AB134" s="202"/>
      <c r="AC134" s="202"/>
      <c r="AD134" s="202"/>
      <c r="AE134" s="202"/>
      <c r="AF134" s="202"/>
      <c r="AG134" s="202"/>
      <c r="AH134" s="202"/>
      <c r="AI134" s="186"/>
      <c r="AJ134" s="186"/>
    </row>
    <row r="135" spans="1:36" ht="18.75" x14ac:dyDescent="0.25">
      <c r="A135" s="318"/>
      <c r="B135" s="479"/>
      <c r="C135" s="373"/>
      <c r="D135" s="373"/>
      <c r="E135" s="7" t="s">
        <v>329</v>
      </c>
      <c r="F135" s="7">
        <v>37</v>
      </c>
      <c r="G135" s="7">
        <v>26</v>
      </c>
      <c r="H135" s="7">
        <v>17</v>
      </c>
      <c r="I135" s="7">
        <v>63</v>
      </c>
      <c r="J135" s="7">
        <v>55</v>
      </c>
      <c r="K135" s="7">
        <v>54</v>
      </c>
      <c r="L135" s="7"/>
      <c r="M135" s="7"/>
      <c r="N135" s="7"/>
      <c r="O135" s="7"/>
      <c r="P135" s="7"/>
      <c r="Q135" s="7"/>
      <c r="R135" s="73">
        <v>0.38900000000000001</v>
      </c>
      <c r="S135" s="73">
        <v>0.38900000000000001</v>
      </c>
      <c r="T135" s="73">
        <v>0.38900000000000001</v>
      </c>
      <c r="U135" s="73">
        <v>0.38900000000000001</v>
      </c>
      <c r="V135" s="46">
        <f t="shared" si="86"/>
        <v>26.666666666666668</v>
      </c>
      <c r="W135" s="46">
        <f t="shared" si="87"/>
        <v>57.333333333333336</v>
      </c>
      <c r="X135" s="46">
        <f t="shared" si="88"/>
        <v>0</v>
      </c>
      <c r="Y135" s="169">
        <f t="shared" si="89"/>
        <v>0</v>
      </c>
      <c r="Z135" s="250"/>
      <c r="AA135" s="202"/>
      <c r="AB135" s="202"/>
      <c r="AC135" s="202"/>
      <c r="AD135" s="202"/>
      <c r="AE135" s="202"/>
      <c r="AF135" s="202"/>
      <c r="AG135" s="202"/>
      <c r="AH135" s="202"/>
      <c r="AI135" s="186"/>
      <c r="AJ135" s="186"/>
    </row>
    <row r="136" spans="1:36" ht="18.75" x14ac:dyDescent="0.25">
      <c r="A136" s="318"/>
      <c r="B136" s="479"/>
      <c r="C136" s="373"/>
      <c r="D136" s="373"/>
      <c r="E136" s="41" t="s">
        <v>330</v>
      </c>
      <c r="F136" s="41">
        <v>36</v>
      </c>
      <c r="G136" s="41">
        <v>11</v>
      </c>
      <c r="H136" s="41">
        <v>30</v>
      </c>
      <c r="I136" s="41">
        <v>58</v>
      </c>
      <c r="J136" s="41">
        <v>36</v>
      </c>
      <c r="K136" s="41">
        <v>53</v>
      </c>
      <c r="L136" s="41"/>
      <c r="M136" s="41"/>
      <c r="N136" s="41"/>
      <c r="O136" s="41"/>
      <c r="P136" s="41"/>
      <c r="Q136" s="41"/>
      <c r="R136" s="72">
        <v>0.38900000000000001</v>
      </c>
      <c r="S136" s="72">
        <v>0.38900000000000001</v>
      </c>
      <c r="T136" s="72">
        <v>0.38900000000000001</v>
      </c>
      <c r="U136" s="72">
        <v>0.38900000000000001</v>
      </c>
      <c r="V136" s="46">
        <f t="shared" si="86"/>
        <v>25.666666666666668</v>
      </c>
      <c r="W136" s="46">
        <f t="shared" si="87"/>
        <v>49</v>
      </c>
      <c r="X136" s="46">
        <f t="shared" si="88"/>
        <v>0</v>
      </c>
      <c r="Y136" s="169">
        <f t="shared" si="89"/>
        <v>0</v>
      </c>
      <c r="Z136" s="250"/>
      <c r="AA136" s="202"/>
      <c r="AB136" s="202"/>
      <c r="AC136" s="202"/>
      <c r="AD136" s="202"/>
      <c r="AE136" s="202"/>
      <c r="AF136" s="202"/>
      <c r="AG136" s="202"/>
      <c r="AH136" s="202"/>
      <c r="AI136" s="186"/>
      <c r="AJ136" s="186"/>
    </row>
    <row r="137" spans="1:36" ht="18.75" x14ac:dyDescent="0.25">
      <c r="A137" s="318"/>
      <c r="B137" s="479"/>
      <c r="C137" s="373"/>
      <c r="D137" s="373"/>
      <c r="E137" s="7" t="s">
        <v>331</v>
      </c>
      <c r="F137" s="7">
        <v>52</v>
      </c>
      <c r="G137" s="7">
        <v>38</v>
      </c>
      <c r="H137" s="7">
        <v>57</v>
      </c>
      <c r="I137" s="7">
        <v>78</v>
      </c>
      <c r="J137" s="7">
        <v>59</v>
      </c>
      <c r="K137" s="7">
        <v>75</v>
      </c>
      <c r="L137" s="7"/>
      <c r="M137" s="7"/>
      <c r="N137" s="7"/>
      <c r="O137" s="7"/>
      <c r="P137" s="7"/>
      <c r="Q137" s="7"/>
      <c r="R137" s="73">
        <v>0.38900000000000001</v>
      </c>
      <c r="S137" s="73">
        <v>0.38900000000000001</v>
      </c>
      <c r="T137" s="73">
        <v>0.38900000000000001</v>
      </c>
      <c r="U137" s="73">
        <v>0.38900000000000001</v>
      </c>
      <c r="V137" s="46">
        <f t="shared" si="86"/>
        <v>49</v>
      </c>
      <c r="W137" s="46">
        <f t="shared" si="87"/>
        <v>70.666666666666671</v>
      </c>
      <c r="X137" s="46">
        <f t="shared" si="88"/>
        <v>0</v>
      </c>
      <c r="Y137" s="169">
        <f t="shared" si="89"/>
        <v>0</v>
      </c>
      <c r="Z137" s="250"/>
      <c r="AA137" s="202"/>
      <c r="AB137" s="202"/>
      <c r="AC137" s="202"/>
      <c r="AD137" s="202"/>
      <c r="AE137" s="202"/>
      <c r="AF137" s="202"/>
      <c r="AG137" s="202"/>
      <c r="AH137" s="202"/>
      <c r="AI137" s="186"/>
      <c r="AJ137" s="186"/>
    </row>
    <row r="138" spans="1:36" ht="18.75" x14ac:dyDescent="0.25">
      <c r="A138" s="318"/>
      <c r="B138" s="479"/>
      <c r="C138" s="373"/>
      <c r="D138" s="373"/>
      <c r="E138" s="41" t="s">
        <v>332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/>
      <c r="M138" s="41"/>
      <c r="N138" s="41"/>
      <c r="O138" s="41"/>
      <c r="P138" s="41"/>
      <c r="Q138" s="41"/>
      <c r="R138" s="72">
        <v>0.38900000000000001</v>
      </c>
      <c r="S138" s="72">
        <v>0.38900000000000001</v>
      </c>
      <c r="T138" s="72">
        <v>0.38900000000000001</v>
      </c>
      <c r="U138" s="72">
        <v>0.38900000000000001</v>
      </c>
      <c r="V138" s="46">
        <f t="shared" si="86"/>
        <v>0</v>
      </c>
      <c r="W138" s="46">
        <f t="shared" si="87"/>
        <v>0</v>
      </c>
      <c r="X138" s="46">
        <f t="shared" si="88"/>
        <v>0</v>
      </c>
      <c r="Y138" s="169">
        <f t="shared" si="89"/>
        <v>0</v>
      </c>
      <c r="Z138" s="250"/>
      <c r="AA138" s="202"/>
      <c r="AB138" s="202"/>
      <c r="AC138" s="202"/>
      <c r="AD138" s="202"/>
      <c r="AE138" s="202"/>
      <c r="AF138" s="202"/>
      <c r="AG138" s="202"/>
      <c r="AH138" s="202"/>
      <c r="AI138" s="186"/>
      <c r="AJ138" s="186"/>
    </row>
    <row r="139" spans="1:36" ht="18.75" x14ac:dyDescent="0.25">
      <c r="A139" s="318"/>
      <c r="B139" s="479"/>
      <c r="C139" s="373"/>
      <c r="D139" s="373"/>
      <c r="E139" s="7" t="s">
        <v>333</v>
      </c>
      <c r="F139" s="7">
        <v>31</v>
      </c>
      <c r="G139" s="7">
        <v>42</v>
      </c>
      <c r="H139" s="7">
        <v>85</v>
      </c>
      <c r="I139" s="7">
        <v>5</v>
      </c>
      <c r="J139" s="7">
        <v>3</v>
      </c>
      <c r="K139" s="7">
        <v>13</v>
      </c>
      <c r="L139" s="7"/>
      <c r="M139" s="7"/>
      <c r="N139" s="7"/>
      <c r="O139" s="7"/>
      <c r="P139" s="7"/>
      <c r="Q139" s="7"/>
      <c r="R139" s="73">
        <v>0.38900000000000001</v>
      </c>
      <c r="S139" s="73">
        <v>0.38900000000000001</v>
      </c>
      <c r="T139" s="73">
        <v>0.38900000000000001</v>
      </c>
      <c r="U139" s="73">
        <v>0.38900000000000001</v>
      </c>
      <c r="V139" s="46">
        <f t="shared" si="86"/>
        <v>52.666666666666664</v>
      </c>
      <c r="W139" s="46">
        <f t="shared" si="87"/>
        <v>7</v>
      </c>
      <c r="X139" s="46">
        <f t="shared" si="88"/>
        <v>0</v>
      </c>
      <c r="Y139" s="169">
        <f t="shared" si="89"/>
        <v>0</v>
      </c>
      <c r="Z139" s="250"/>
      <c r="AA139" s="202"/>
      <c r="AB139" s="202"/>
      <c r="AC139" s="202"/>
      <c r="AD139" s="202"/>
      <c r="AE139" s="202"/>
      <c r="AF139" s="202"/>
      <c r="AG139" s="202"/>
      <c r="AH139" s="202"/>
      <c r="AI139" s="186"/>
      <c r="AJ139" s="186"/>
    </row>
    <row r="140" spans="1:36" ht="18.75" x14ac:dyDescent="0.25">
      <c r="A140" s="318"/>
      <c r="B140" s="479"/>
      <c r="C140" s="373"/>
      <c r="D140" s="373"/>
      <c r="E140" s="41" t="s">
        <v>334</v>
      </c>
      <c r="F140" s="41">
        <v>22</v>
      </c>
      <c r="G140" s="41">
        <v>11</v>
      </c>
      <c r="H140" s="41">
        <v>12</v>
      </c>
      <c r="I140" s="41">
        <v>25</v>
      </c>
      <c r="J140" s="41">
        <v>38</v>
      </c>
      <c r="K140" s="41">
        <v>50</v>
      </c>
      <c r="L140" s="41"/>
      <c r="M140" s="41"/>
      <c r="N140" s="41"/>
      <c r="O140" s="41"/>
      <c r="P140" s="41"/>
      <c r="Q140" s="41"/>
      <c r="R140" s="72">
        <v>0.38900000000000001</v>
      </c>
      <c r="S140" s="72">
        <v>0.38900000000000001</v>
      </c>
      <c r="T140" s="72">
        <v>0.38900000000000001</v>
      </c>
      <c r="U140" s="72">
        <v>0.38900000000000001</v>
      </c>
      <c r="V140" s="46">
        <f t="shared" si="86"/>
        <v>15</v>
      </c>
      <c r="W140" s="46">
        <f t="shared" si="87"/>
        <v>37.666666666666664</v>
      </c>
      <c r="X140" s="46">
        <f t="shared" si="88"/>
        <v>0</v>
      </c>
      <c r="Y140" s="169">
        <f t="shared" si="89"/>
        <v>0</v>
      </c>
      <c r="Z140" s="250"/>
      <c r="AA140" s="202"/>
      <c r="AB140" s="202"/>
      <c r="AC140" s="202"/>
      <c r="AD140" s="202"/>
      <c r="AE140" s="202"/>
      <c r="AF140" s="202"/>
      <c r="AG140" s="202"/>
      <c r="AH140" s="202"/>
      <c r="AI140" s="186"/>
      <c r="AJ140" s="186"/>
    </row>
    <row r="141" spans="1:36" ht="18.75" x14ac:dyDescent="0.25">
      <c r="A141" s="318"/>
      <c r="B141" s="479"/>
      <c r="C141" s="373"/>
      <c r="D141" s="373"/>
      <c r="E141" s="7" t="s">
        <v>335</v>
      </c>
      <c r="F141" s="7">
        <v>19</v>
      </c>
      <c r="G141" s="7">
        <v>22</v>
      </c>
      <c r="H141" s="7">
        <v>41</v>
      </c>
      <c r="I141" s="7">
        <v>40</v>
      </c>
      <c r="J141" s="7">
        <v>33</v>
      </c>
      <c r="K141" s="7">
        <v>59</v>
      </c>
      <c r="L141" s="7"/>
      <c r="M141" s="7"/>
      <c r="N141" s="7"/>
      <c r="O141" s="7"/>
      <c r="P141" s="7"/>
      <c r="Q141" s="7"/>
      <c r="R141" s="73">
        <v>0.38900000000000001</v>
      </c>
      <c r="S141" s="73">
        <v>0.38900000000000001</v>
      </c>
      <c r="T141" s="73">
        <v>0.38900000000000001</v>
      </c>
      <c r="U141" s="73">
        <v>0.38900000000000001</v>
      </c>
      <c r="V141" s="46">
        <f t="shared" si="86"/>
        <v>27.333333333333332</v>
      </c>
      <c r="W141" s="46">
        <f t="shared" si="87"/>
        <v>44</v>
      </c>
      <c r="X141" s="46">
        <f t="shared" si="88"/>
        <v>0</v>
      </c>
      <c r="Y141" s="169">
        <f t="shared" si="89"/>
        <v>0</v>
      </c>
      <c r="Z141" s="250"/>
      <c r="AA141" s="202"/>
      <c r="AB141" s="202"/>
      <c r="AC141" s="202"/>
      <c r="AD141" s="202"/>
      <c r="AE141" s="202"/>
      <c r="AF141" s="202"/>
      <c r="AG141" s="202"/>
      <c r="AH141" s="202"/>
      <c r="AI141" s="186"/>
      <c r="AJ141" s="186"/>
    </row>
    <row r="142" spans="1:36" ht="18.75" x14ac:dyDescent="0.25">
      <c r="A142" s="318"/>
      <c r="B142" s="479"/>
      <c r="C142" s="373"/>
      <c r="D142" s="373"/>
      <c r="E142" s="41" t="s">
        <v>336</v>
      </c>
      <c r="F142" s="41">
        <v>19</v>
      </c>
      <c r="G142" s="41">
        <v>22</v>
      </c>
      <c r="H142" s="41">
        <v>41</v>
      </c>
      <c r="I142" s="41">
        <v>40</v>
      </c>
      <c r="J142" s="41">
        <v>33</v>
      </c>
      <c r="K142" s="41">
        <v>59</v>
      </c>
      <c r="L142" s="41"/>
      <c r="M142" s="41"/>
      <c r="N142" s="41"/>
      <c r="O142" s="41"/>
      <c r="P142" s="41"/>
      <c r="Q142" s="41"/>
      <c r="R142" s="72">
        <v>0.38900000000000001</v>
      </c>
      <c r="S142" s="72">
        <v>0.38900000000000001</v>
      </c>
      <c r="T142" s="72">
        <v>0.38900000000000001</v>
      </c>
      <c r="U142" s="72">
        <v>0.38900000000000001</v>
      </c>
      <c r="V142" s="46">
        <f t="shared" si="86"/>
        <v>27.333333333333332</v>
      </c>
      <c r="W142" s="46">
        <f t="shared" si="87"/>
        <v>44</v>
      </c>
      <c r="X142" s="46">
        <f t="shared" si="88"/>
        <v>0</v>
      </c>
      <c r="Y142" s="169">
        <f t="shared" si="89"/>
        <v>0</v>
      </c>
      <c r="Z142" s="250"/>
      <c r="AA142" s="202"/>
      <c r="AB142" s="202"/>
      <c r="AC142" s="202"/>
      <c r="AD142" s="202"/>
      <c r="AE142" s="202"/>
      <c r="AF142" s="202"/>
      <c r="AG142" s="202"/>
      <c r="AH142" s="202"/>
      <c r="AI142" s="186"/>
      <c r="AJ142" s="186"/>
    </row>
    <row r="143" spans="1:36" ht="19.5" thickBot="1" x14ac:dyDescent="0.3">
      <c r="A143" s="318"/>
      <c r="B143" s="479"/>
      <c r="C143" s="356"/>
      <c r="D143" s="35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3"/>
      <c r="S143" s="73"/>
      <c r="T143" s="73"/>
      <c r="U143" s="73"/>
      <c r="V143" s="46">
        <f t="shared" si="86"/>
        <v>0</v>
      </c>
      <c r="W143" s="46">
        <f t="shared" si="87"/>
        <v>0</v>
      </c>
      <c r="X143" s="46">
        <f t="shared" si="88"/>
        <v>0</v>
      </c>
      <c r="Y143" s="169">
        <f t="shared" si="89"/>
        <v>0</v>
      </c>
      <c r="Z143" s="250"/>
      <c r="AA143" s="202"/>
      <c r="AB143" s="202"/>
      <c r="AC143" s="202"/>
      <c r="AD143" s="202"/>
      <c r="AE143" s="202"/>
      <c r="AF143" s="202"/>
      <c r="AG143" s="202"/>
      <c r="AH143" s="202"/>
      <c r="AI143" s="186"/>
      <c r="AJ143" s="186"/>
    </row>
    <row r="144" spans="1:36" ht="18.75" x14ac:dyDescent="0.25">
      <c r="A144" s="317">
        <v>26</v>
      </c>
      <c r="B144" s="296" t="s">
        <v>899</v>
      </c>
      <c r="C144" s="355" t="s">
        <v>87</v>
      </c>
      <c r="D144" s="355">
        <f>400*0.9</f>
        <v>360</v>
      </c>
      <c r="E144" s="4" t="s">
        <v>117</v>
      </c>
      <c r="F144" s="4">
        <v>6</v>
      </c>
      <c r="G144" s="4">
        <v>41</v>
      </c>
      <c r="H144" s="4">
        <v>12</v>
      </c>
      <c r="I144" s="4">
        <v>5</v>
      </c>
      <c r="J144" s="4">
        <v>33</v>
      </c>
      <c r="K144" s="4">
        <v>6</v>
      </c>
      <c r="L144" s="4"/>
      <c r="M144" s="4"/>
      <c r="N144" s="4"/>
      <c r="O144" s="4"/>
      <c r="P144" s="4"/>
      <c r="Q144" s="4"/>
      <c r="R144" s="69">
        <v>0.38900000000000001</v>
      </c>
      <c r="S144" s="69">
        <v>0.38900000000000001</v>
      </c>
      <c r="T144" s="69">
        <v>0.39500000000000002</v>
      </c>
      <c r="U144" s="69">
        <v>0.39900000000000002</v>
      </c>
      <c r="V144" s="44">
        <f t="shared" ref="V144:V147" si="96">IF(AND(F144=0,G144=0,H144=0),0,IF(AND(F144=0,G144=0),H144,IF(AND(F144=0,H144=0),G144,IF(AND(G144=0,H144=0),F144,IF(F144=0,(G144+H144)/2,IF(G144=0,(F144+H144)/2,IF(H144=0,(F144+G144)/2,(F144+G144+H144)/3)))))))</f>
        <v>19.666666666666668</v>
      </c>
      <c r="W144" s="44">
        <f t="shared" ref="W144:W147" si="97">IF(AND(I144=0,J144=0,K144=0),0,IF(AND(I144=0,J144=0),K144,IF(AND(I144=0,K144=0),J144,IF(AND(J144=0,K144=0),I144,IF(I144=0,(J144+K144)/2,IF(J144=0,(I144+K144)/2,IF(K144=0,(I144+J144)/2,(I144+J144+K144)/3)))))))</f>
        <v>14.666666666666666</v>
      </c>
      <c r="X144" s="44">
        <f t="shared" ref="X144:X147" si="98">IF(AND(L144=0,M144=0,N144=0),0,IF(AND(L144=0,M144=0),N144,IF(AND(L144=0,N144=0),M144,IF(AND(M144=0,N144=0),L144,IF(L144=0,(M144+N144)/2,IF(M144=0,(L144+N144)/2,IF(N144=0,(L144+M144)/2,(L144+M144+N144)/3)))))))</f>
        <v>0</v>
      </c>
      <c r="Y144" s="168">
        <f t="shared" ref="Y144:Y147" si="99">IF(AND(O144=0,P144=0,Q144=0),0,IF(AND(O144=0,P144=0),Q144,IF(AND(O144=0,Q144=0),P144,IF(AND(P144=0,Q144=0),O144,IF(O144=0,(P144+Q144)/2,IF(P144=0,(O144+Q144)/2,IF(Q144=0,(O144+P144)/2,(O144+P144+Q144)/3)))))))</f>
        <v>0</v>
      </c>
      <c r="Z144" s="249">
        <f>SUM(V144:V147)</f>
        <v>47.333333333333336</v>
      </c>
      <c r="AA144" s="201">
        <f>SUM(W144:W147)</f>
        <v>32</v>
      </c>
      <c r="AB144" s="201">
        <f>SUM(X144:X147)</f>
        <v>0</v>
      </c>
      <c r="AC144" s="201">
        <f>SUM(Y144:Y147)</f>
        <v>0</v>
      </c>
      <c r="AD144" s="201">
        <f>Z144*0.38*0.9*SQRT(3)</f>
        <v>28.038438472924987</v>
      </c>
      <c r="AE144" s="201">
        <f t="shared" ref="AE144" si="100">AA144*0.38*0.9*SQRT(3)</f>
        <v>18.955564038033792</v>
      </c>
      <c r="AF144" s="201">
        <f t="shared" ref="AF144" si="101">AB144*0.38*0.9*SQRT(3)</f>
        <v>0</v>
      </c>
      <c r="AG144" s="201">
        <f t="shared" ref="AG144" si="102">AC144*0.38*0.9*SQRT(3)</f>
        <v>0</v>
      </c>
      <c r="AH144" s="201">
        <f>MAX(Z144:AC147)</f>
        <v>47.333333333333336</v>
      </c>
      <c r="AI144" s="185">
        <f>AH144*0.38*0.9*SQRT(3)</f>
        <v>28.038438472924987</v>
      </c>
      <c r="AJ144" s="185">
        <f>D144-AI144</f>
        <v>331.96156152707499</v>
      </c>
    </row>
    <row r="145" spans="1:36" ht="18.75" x14ac:dyDescent="0.25">
      <c r="A145" s="318"/>
      <c r="B145" s="479"/>
      <c r="C145" s="373"/>
      <c r="D145" s="373"/>
      <c r="E145" s="7" t="s">
        <v>337</v>
      </c>
      <c r="F145" s="7">
        <v>34</v>
      </c>
      <c r="G145" s="7">
        <v>10</v>
      </c>
      <c r="H145" s="7">
        <v>39</v>
      </c>
      <c r="I145" s="7">
        <v>25</v>
      </c>
      <c r="J145" s="7">
        <v>20</v>
      </c>
      <c r="K145" s="7">
        <v>7</v>
      </c>
      <c r="L145" s="7"/>
      <c r="M145" s="7"/>
      <c r="N145" s="7"/>
      <c r="O145" s="7"/>
      <c r="P145" s="7"/>
      <c r="Q145" s="7"/>
      <c r="R145" s="73">
        <v>0.38900000000000001</v>
      </c>
      <c r="S145" s="73">
        <v>0.38900000000000001</v>
      </c>
      <c r="T145" s="73">
        <v>0.39500000000000002</v>
      </c>
      <c r="U145" s="73">
        <v>0.39900000000000002</v>
      </c>
      <c r="V145" s="46">
        <f t="shared" si="96"/>
        <v>27.666666666666668</v>
      </c>
      <c r="W145" s="46">
        <f t="shared" si="97"/>
        <v>17.333333333333332</v>
      </c>
      <c r="X145" s="46">
        <f t="shared" si="98"/>
        <v>0</v>
      </c>
      <c r="Y145" s="169">
        <f t="shared" si="99"/>
        <v>0</v>
      </c>
      <c r="Z145" s="250"/>
      <c r="AA145" s="202"/>
      <c r="AB145" s="202"/>
      <c r="AC145" s="202"/>
      <c r="AD145" s="202"/>
      <c r="AE145" s="202"/>
      <c r="AF145" s="202"/>
      <c r="AG145" s="202"/>
      <c r="AH145" s="202"/>
      <c r="AI145" s="186"/>
      <c r="AJ145" s="186"/>
    </row>
    <row r="146" spans="1:36" ht="18.75" x14ac:dyDescent="0.25">
      <c r="A146" s="318"/>
      <c r="B146" s="479"/>
      <c r="C146" s="373"/>
      <c r="D146" s="373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72"/>
      <c r="S146" s="72"/>
      <c r="T146" s="72"/>
      <c r="U146" s="72"/>
      <c r="V146" s="46">
        <f t="shared" si="96"/>
        <v>0</v>
      </c>
      <c r="W146" s="46">
        <f t="shared" si="97"/>
        <v>0</v>
      </c>
      <c r="X146" s="46">
        <f t="shared" si="98"/>
        <v>0</v>
      </c>
      <c r="Y146" s="169">
        <f t="shared" si="99"/>
        <v>0</v>
      </c>
      <c r="Z146" s="250"/>
      <c r="AA146" s="202"/>
      <c r="AB146" s="202"/>
      <c r="AC146" s="202"/>
      <c r="AD146" s="202"/>
      <c r="AE146" s="202"/>
      <c r="AF146" s="202"/>
      <c r="AG146" s="202"/>
      <c r="AH146" s="202"/>
      <c r="AI146" s="186"/>
      <c r="AJ146" s="186"/>
    </row>
    <row r="147" spans="1:36" ht="19.5" thickBot="1" x14ac:dyDescent="0.3">
      <c r="A147" s="319"/>
      <c r="B147" s="299"/>
      <c r="C147" s="356"/>
      <c r="D147" s="35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70"/>
      <c r="S147" s="70"/>
      <c r="T147" s="70"/>
      <c r="U147" s="70"/>
      <c r="V147" s="50">
        <f t="shared" si="96"/>
        <v>0</v>
      </c>
      <c r="W147" s="50">
        <f t="shared" si="97"/>
        <v>0</v>
      </c>
      <c r="X147" s="50">
        <f t="shared" si="98"/>
        <v>0</v>
      </c>
      <c r="Y147" s="170">
        <f t="shared" si="99"/>
        <v>0</v>
      </c>
      <c r="Z147" s="251"/>
      <c r="AA147" s="203"/>
      <c r="AB147" s="203"/>
      <c r="AC147" s="203"/>
      <c r="AD147" s="203"/>
      <c r="AE147" s="203"/>
      <c r="AF147" s="203"/>
      <c r="AG147" s="203"/>
      <c r="AH147" s="203"/>
      <c r="AI147" s="187"/>
      <c r="AJ147" s="187"/>
    </row>
    <row r="148" spans="1:36" ht="18.75" x14ac:dyDescent="0.25">
      <c r="A148" s="317">
        <v>27</v>
      </c>
      <c r="B148" s="296" t="s">
        <v>900</v>
      </c>
      <c r="C148" s="355" t="s">
        <v>18</v>
      </c>
      <c r="D148" s="355">
        <f>160*0.9</f>
        <v>144</v>
      </c>
      <c r="E148" s="4" t="s">
        <v>338</v>
      </c>
      <c r="F148" s="4">
        <v>24</v>
      </c>
      <c r="G148" s="4">
        <v>17</v>
      </c>
      <c r="H148" s="4">
        <v>9</v>
      </c>
      <c r="I148" s="4">
        <v>21</v>
      </c>
      <c r="J148" s="4">
        <v>19</v>
      </c>
      <c r="K148" s="4">
        <v>9</v>
      </c>
      <c r="L148" s="4"/>
      <c r="M148" s="4"/>
      <c r="N148" s="4"/>
      <c r="O148" s="4"/>
      <c r="P148" s="4"/>
      <c r="Q148" s="4"/>
      <c r="R148" s="69">
        <v>0.38900000000000001</v>
      </c>
      <c r="S148" s="69">
        <v>0.38900000000000001</v>
      </c>
      <c r="T148" s="69">
        <v>0.38900000000000001</v>
      </c>
      <c r="U148" s="69">
        <v>0.38900000000000001</v>
      </c>
      <c r="V148" s="44">
        <f t="shared" ref="V148:V151" si="103">IF(AND(F148=0,G148=0,H148=0),0,IF(AND(F148=0,G148=0),H148,IF(AND(F148=0,H148=0),G148,IF(AND(G148=0,H148=0),F148,IF(F148=0,(G148+H148)/2,IF(G148=0,(F148+H148)/2,IF(H148=0,(F148+G148)/2,(F148+G148+H148)/3)))))))</f>
        <v>16.666666666666668</v>
      </c>
      <c r="W148" s="44">
        <f t="shared" ref="W148:W151" si="104">IF(AND(I148=0,J148=0,K148=0),0,IF(AND(I148=0,J148=0),K148,IF(AND(I148=0,K148=0),J148,IF(AND(J148=0,K148=0),I148,IF(I148=0,(J148+K148)/2,IF(J148=0,(I148+K148)/2,IF(K148=0,(I148+J148)/2,(I148+J148+K148)/3)))))))</f>
        <v>16.333333333333332</v>
      </c>
      <c r="X148" s="44">
        <f t="shared" ref="X148:X151" si="105">IF(AND(L148=0,M148=0,N148=0),0,IF(AND(L148=0,M148=0),N148,IF(AND(L148=0,N148=0),M148,IF(AND(M148=0,N148=0),L148,IF(L148=0,(M148+N148)/2,IF(M148=0,(L148+N148)/2,IF(N148=0,(L148+M148)/2,(L148+M148+N148)/3)))))))</f>
        <v>0</v>
      </c>
      <c r="Y148" s="168">
        <f t="shared" ref="Y148:Y151" si="106">IF(AND(O148=0,P148=0,Q148=0),0,IF(AND(O148=0,P148=0),Q148,IF(AND(O148=0,Q148=0),P148,IF(AND(P148=0,Q148=0),O148,IF(O148=0,(P148+Q148)/2,IF(P148=0,(O148+Q148)/2,IF(Q148=0,(O148+P148)/2,(O148+P148+Q148)/3)))))))</f>
        <v>0</v>
      </c>
      <c r="Z148" s="249">
        <f>SUM(V148:V151)</f>
        <v>16.666666666666668</v>
      </c>
      <c r="AA148" s="201">
        <f>SUM(W148:W151)</f>
        <v>16.333333333333332</v>
      </c>
      <c r="AB148" s="201">
        <f>SUM(X148:X151)</f>
        <v>0</v>
      </c>
      <c r="AC148" s="201">
        <f>SUM(Y148:Y151)</f>
        <v>0</v>
      </c>
      <c r="AD148" s="201">
        <f>Z148*0.38*0.9*SQRT(3)</f>
        <v>9.8726896031426019</v>
      </c>
      <c r="AE148" s="201">
        <f t="shared" ref="AE148" si="107">AA148*0.38*0.9*SQRT(3)</f>
        <v>9.6752358110797463</v>
      </c>
      <c r="AF148" s="201">
        <f t="shared" ref="AF148" si="108">AB148*0.38*0.9*SQRT(3)</f>
        <v>0</v>
      </c>
      <c r="AG148" s="201">
        <f t="shared" ref="AG148" si="109">AC148*0.38*0.9*SQRT(3)</f>
        <v>0</v>
      </c>
      <c r="AH148" s="201">
        <f>MAX(Z148:AC151)</f>
        <v>16.666666666666668</v>
      </c>
      <c r="AI148" s="185">
        <f>AH148*0.38*0.9*SQRT(3)</f>
        <v>9.8726896031426019</v>
      </c>
      <c r="AJ148" s="185">
        <f>D148-AI148</f>
        <v>134.12731039685741</v>
      </c>
    </row>
    <row r="149" spans="1:36" ht="18.75" x14ac:dyDescent="0.25">
      <c r="A149" s="318"/>
      <c r="B149" s="479"/>
      <c r="C149" s="373"/>
      <c r="D149" s="373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3"/>
      <c r="S149" s="73"/>
      <c r="T149" s="73"/>
      <c r="U149" s="73"/>
      <c r="V149" s="46">
        <f t="shared" si="103"/>
        <v>0</v>
      </c>
      <c r="W149" s="46">
        <f t="shared" si="104"/>
        <v>0</v>
      </c>
      <c r="X149" s="46">
        <f t="shared" si="105"/>
        <v>0</v>
      </c>
      <c r="Y149" s="169">
        <f t="shared" si="106"/>
        <v>0</v>
      </c>
      <c r="Z149" s="250"/>
      <c r="AA149" s="202"/>
      <c r="AB149" s="202"/>
      <c r="AC149" s="202"/>
      <c r="AD149" s="202"/>
      <c r="AE149" s="202"/>
      <c r="AF149" s="202"/>
      <c r="AG149" s="202"/>
      <c r="AH149" s="202"/>
      <c r="AI149" s="186"/>
      <c r="AJ149" s="186"/>
    </row>
    <row r="150" spans="1:36" ht="18.75" x14ac:dyDescent="0.25">
      <c r="A150" s="318"/>
      <c r="B150" s="479"/>
      <c r="C150" s="373"/>
      <c r="D150" s="373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72"/>
      <c r="S150" s="72"/>
      <c r="T150" s="72"/>
      <c r="U150" s="72"/>
      <c r="V150" s="46">
        <f t="shared" si="103"/>
        <v>0</v>
      </c>
      <c r="W150" s="46">
        <f t="shared" si="104"/>
        <v>0</v>
      </c>
      <c r="X150" s="46">
        <f t="shared" si="105"/>
        <v>0</v>
      </c>
      <c r="Y150" s="169">
        <f t="shared" si="106"/>
        <v>0</v>
      </c>
      <c r="Z150" s="250"/>
      <c r="AA150" s="202"/>
      <c r="AB150" s="202"/>
      <c r="AC150" s="202"/>
      <c r="AD150" s="202"/>
      <c r="AE150" s="202"/>
      <c r="AF150" s="202"/>
      <c r="AG150" s="202"/>
      <c r="AH150" s="202"/>
      <c r="AI150" s="186"/>
      <c r="AJ150" s="186"/>
    </row>
    <row r="151" spans="1:36" ht="19.5" thickBot="1" x14ac:dyDescent="0.3">
      <c r="A151" s="319"/>
      <c r="B151" s="299"/>
      <c r="C151" s="356"/>
      <c r="D151" s="35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70"/>
      <c r="S151" s="70"/>
      <c r="T151" s="70"/>
      <c r="U151" s="70"/>
      <c r="V151" s="50">
        <f t="shared" si="103"/>
        <v>0</v>
      </c>
      <c r="W151" s="50">
        <f t="shared" si="104"/>
        <v>0</v>
      </c>
      <c r="X151" s="50">
        <f t="shared" si="105"/>
        <v>0</v>
      </c>
      <c r="Y151" s="170">
        <f t="shared" si="106"/>
        <v>0</v>
      </c>
      <c r="Z151" s="251"/>
      <c r="AA151" s="203"/>
      <c r="AB151" s="203"/>
      <c r="AC151" s="203"/>
      <c r="AD151" s="203"/>
      <c r="AE151" s="203"/>
      <c r="AF151" s="203"/>
      <c r="AG151" s="203"/>
      <c r="AH151" s="203"/>
      <c r="AI151" s="187"/>
      <c r="AJ151" s="187"/>
    </row>
    <row r="152" spans="1:36" ht="18.75" x14ac:dyDescent="0.25">
      <c r="A152" s="317">
        <v>28</v>
      </c>
      <c r="B152" s="296" t="s">
        <v>901</v>
      </c>
      <c r="C152" s="355" t="s">
        <v>880</v>
      </c>
      <c r="D152" s="355">
        <f>(400+400)*0.9</f>
        <v>720</v>
      </c>
      <c r="E152" s="4" t="s">
        <v>339</v>
      </c>
      <c r="F152" s="4">
        <v>27</v>
      </c>
      <c r="G152" s="4">
        <v>25</v>
      </c>
      <c r="H152" s="4">
        <v>24</v>
      </c>
      <c r="I152" s="4">
        <v>59</v>
      </c>
      <c r="J152" s="4">
        <v>38</v>
      </c>
      <c r="K152" s="4">
        <v>46</v>
      </c>
      <c r="L152" s="4"/>
      <c r="M152" s="4"/>
      <c r="N152" s="4"/>
      <c r="O152" s="4"/>
      <c r="P152" s="4"/>
      <c r="Q152" s="4"/>
      <c r="R152" s="69">
        <v>0.38900000000000001</v>
      </c>
      <c r="S152" s="69">
        <v>0.38900000000000001</v>
      </c>
      <c r="T152" s="69">
        <v>0.38900000000000001</v>
      </c>
      <c r="U152" s="69">
        <v>0.38900000000000001</v>
      </c>
      <c r="V152" s="44">
        <f t="shared" ref="V152:V171" si="110">IF(AND(F152=0,G152=0,H152=0),0,IF(AND(F152=0,G152=0),H152,IF(AND(F152=0,H152=0),G152,IF(AND(G152=0,H152=0),F152,IF(F152=0,(G152+H152)/2,IF(G152=0,(F152+H152)/2,IF(H152=0,(F152+G152)/2,(F152+G152+H152)/3)))))))</f>
        <v>25.333333333333332</v>
      </c>
      <c r="W152" s="44">
        <f t="shared" ref="W152:W171" si="111">IF(AND(I152=0,J152=0,K152=0),0,IF(AND(I152=0,J152=0),K152,IF(AND(I152=0,K152=0),J152,IF(AND(J152=0,K152=0),I152,IF(I152=0,(J152+K152)/2,IF(J152=0,(I152+K152)/2,IF(K152=0,(I152+J152)/2,(I152+J152+K152)/3)))))))</f>
        <v>47.666666666666664</v>
      </c>
      <c r="X152" s="44">
        <f t="shared" ref="X152:X171" si="112">IF(AND(L152=0,M152=0,N152=0),0,IF(AND(L152=0,M152=0),N152,IF(AND(L152=0,N152=0),M152,IF(AND(M152=0,N152=0),L152,IF(L152=0,(M152+N152)/2,IF(M152=0,(L152+N152)/2,IF(N152=0,(L152+M152)/2,(L152+M152+N152)/3)))))))</f>
        <v>0</v>
      </c>
      <c r="Y152" s="168">
        <f t="shared" ref="Y152:Y171" si="113">IF(AND(O152=0,P152=0,Q152=0),0,IF(AND(O152=0,P152=0),Q152,IF(AND(O152=0,Q152=0),P152,IF(AND(P152=0,Q152=0),O152,IF(O152=0,(P152+Q152)/2,IF(P152=0,(O152+Q152)/2,IF(Q152=0,(O152+P152)/2,(O152+P152+Q152)/3)))))))</f>
        <v>0</v>
      </c>
      <c r="Z152" s="249">
        <f>SUM(V152:V171)</f>
        <v>249</v>
      </c>
      <c r="AA152" s="201">
        <f>SUM(W152:W171)</f>
        <v>396.33333333333331</v>
      </c>
      <c r="AB152" s="201">
        <f>SUM(X152:X171)</f>
        <v>0</v>
      </c>
      <c r="AC152" s="201">
        <f>SUM(Y152:Y171)</f>
        <v>0</v>
      </c>
      <c r="AD152" s="201">
        <f>Z152*0.38*0.9*SQRT(3)</f>
        <v>147.49798267095045</v>
      </c>
      <c r="AE152" s="201">
        <f t="shared" ref="AE152" si="114">AA152*0.38*0.9*SQRT(3)</f>
        <v>234.77255876273102</v>
      </c>
      <c r="AF152" s="201">
        <f t="shared" ref="AF152" si="115">AB152*0.38*0.9*SQRT(3)</f>
        <v>0</v>
      </c>
      <c r="AG152" s="201">
        <f t="shared" ref="AG152" si="116">AC152*0.38*0.9*SQRT(3)</f>
        <v>0</v>
      </c>
      <c r="AH152" s="201">
        <f>MAX(Z152:AC171)</f>
        <v>396.33333333333331</v>
      </c>
      <c r="AI152" s="185">
        <f>AH152*0.38*0.9*SQRT(3)</f>
        <v>234.77255876273102</v>
      </c>
      <c r="AJ152" s="185">
        <f>D152-AI152</f>
        <v>485.22744123726898</v>
      </c>
    </row>
    <row r="153" spans="1:36" ht="18.75" x14ac:dyDescent="0.25">
      <c r="A153" s="318"/>
      <c r="B153" s="479"/>
      <c r="C153" s="373"/>
      <c r="D153" s="373"/>
      <c r="E153" s="7" t="s">
        <v>340</v>
      </c>
      <c r="F153" s="7">
        <v>14</v>
      </c>
      <c r="G153" s="7">
        <v>25</v>
      </c>
      <c r="H153" s="7">
        <v>11</v>
      </c>
      <c r="I153" s="7">
        <v>40</v>
      </c>
      <c r="J153" s="7">
        <v>52</v>
      </c>
      <c r="K153" s="7">
        <v>32</v>
      </c>
      <c r="L153" s="7"/>
      <c r="M153" s="7"/>
      <c r="N153" s="7"/>
      <c r="O153" s="7"/>
      <c r="P153" s="7"/>
      <c r="Q153" s="7"/>
      <c r="R153" s="73">
        <v>0.38900000000000001</v>
      </c>
      <c r="S153" s="73">
        <v>0.38900000000000001</v>
      </c>
      <c r="T153" s="73">
        <v>0.38900000000000001</v>
      </c>
      <c r="U153" s="73">
        <v>0.38900000000000001</v>
      </c>
      <c r="V153" s="46">
        <f t="shared" si="110"/>
        <v>16.666666666666668</v>
      </c>
      <c r="W153" s="46">
        <f t="shared" si="111"/>
        <v>41.333333333333336</v>
      </c>
      <c r="X153" s="46">
        <f t="shared" si="112"/>
        <v>0</v>
      </c>
      <c r="Y153" s="169">
        <f t="shared" si="113"/>
        <v>0</v>
      </c>
      <c r="Z153" s="250"/>
      <c r="AA153" s="202"/>
      <c r="AB153" s="202"/>
      <c r="AC153" s="202"/>
      <c r="AD153" s="202"/>
      <c r="AE153" s="202"/>
      <c r="AF153" s="202"/>
      <c r="AG153" s="202"/>
      <c r="AH153" s="202"/>
      <c r="AI153" s="186"/>
      <c r="AJ153" s="186"/>
    </row>
    <row r="154" spans="1:36" ht="18.75" x14ac:dyDescent="0.25">
      <c r="A154" s="318"/>
      <c r="B154" s="479"/>
      <c r="C154" s="373"/>
      <c r="D154" s="373"/>
      <c r="E154" s="41" t="s">
        <v>341</v>
      </c>
      <c r="F154" s="41">
        <v>13</v>
      </c>
      <c r="G154" s="41">
        <v>9</v>
      </c>
      <c r="H154" s="41">
        <v>6</v>
      </c>
      <c r="I154" s="41">
        <v>35</v>
      </c>
      <c r="J154" s="41">
        <v>32</v>
      </c>
      <c r="K154" s="41">
        <v>10</v>
      </c>
      <c r="L154" s="41"/>
      <c r="M154" s="41"/>
      <c r="N154" s="41"/>
      <c r="O154" s="41"/>
      <c r="P154" s="41"/>
      <c r="Q154" s="41"/>
      <c r="R154" s="72">
        <v>0.38900000000000001</v>
      </c>
      <c r="S154" s="72">
        <v>0.38900000000000001</v>
      </c>
      <c r="T154" s="72">
        <v>0.38900000000000001</v>
      </c>
      <c r="U154" s="72">
        <v>0.38900000000000001</v>
      </c>
      <c r="V154" s="46">
        <f t="shared" si="110"/>
        <v>9.3333333333333339</v>
      </c>
      <c r="W154" s="46">
        <f t="shared" si="111"/>
        <v>25.666666666666668</v>
      </c>
      <c r="X154" s="46">
        <f t="shared" si="112"/>
        <v>0</v>
      </c>
      <c r="Y154" s="169">
        <f t="shared" si="113"/>
        <v>0</v>
      </c>
      <c r="Z154" s="250"/>
      <c r="AA154" s="202"/>
      <c r="AB154" s="202"/>
      <c r="AC154" s="202"/>
      <c r="AD154" s="202"/>
      <c r="AE154" s="202"/>
      <c r="AF154" s="202"/>
      <c r="AG154" s="202"/>
      <c r="AH154" s="202"/>
      <c r="AI154" s="186"/>
      <c r="AJ154" s="186"/>
    </row>
    <row r="155" spans="1:36" ht="18.75" x14ac:dyDescent="0.25">
      <c r="A155" s="318"/>
      <c r="B155" s="479"/>
      <c r="C155" s="373"/>
      <c r="D155" s="373"/>
      <c r="E155" s="7" t="s">
        <v>342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/>
      <c r="M155" s="7"/>
      <c r="N155" s="7"/>
      <c r="O155" s="7"/>
      <c r="P155" s="7"/>
      <c r="Q155" s="7"/>
      <c r="R155" s="73">
        <v>0.38900000000000001</v>
      </c>
      <c r="S155" s="73">
        <v>0.38900000000000001</v>
      </c>
      <c r="T155" s="73">
        <v>0.38900000000000001</v>
      </c>
      <c r="U155" s="73">
        <v>0.38900000000000001</v>
      </c>
      <c r="V155" s="46">
        <f t="shared" si="110"/>
        <v>0</v>
      </c>
      <c r="W155" s="46">
        <f t="shared" si="111"/>
        <v>0</v>
      </c>
      <c r="X155" s="46">
        <f t="shared" si="112"/>
        <v>0</v>
      </c>
      <c r="Y155" s="169">
        <f t="shared" si="113"/>
        <v>0</v>
      </c>
      <c r="Z155" s="250"/>
      <c r="AA155" s="202"/>
      <c r="AB155" s="202"/>
      <c r="AC155" s="202"/>
      <c r="AD155" s="202"/>
      <c r="AE155" s="202"/>
      <c r="AF155" s="202"/>
      <c r="AG155" s="202"/>
      <c r="AH155" s="202"/>
      <c r="AI155" s="186"/>
      <c r="AJ155" s="186"/>
    </row>
    <row r="156" spans="1:36" ht="18.75" x14ac:dyDescent="0.25">
      <c r="A156" s="318"/>
      <c r="B156" s="479"/>
      <c r="C156" s="373"/>
      <c r="D156" s="373"/>
      <c r="E156" s="41" t="s">
        <v>343</v>
      </c>
      <c r="F156" s="41">
        <v>19</v>
      </c>
      <c r="G156" s="41">
        <v>11</v>
      </c>
      <c r="H156" s="41">
        <v>15</v>
      </c>
      <c r="I156" s="41">
        <v>23</v>
      </c>
      <c r="J156" s="41">
        <v>43</v>
      </c>
      <c r="K156" s="41">
        <v>15</v>
      </c>
      <c r="L156" s="41"/>
      <c r="M156" s="41"/>
      <c r="N156" s="41"/>
      <c r="O156" s="41"/>
      <c r="P156" s="41"/>
      <c r="Q156" s="41"/>
      <c r="R156" s="72">
        <v>0.38900000000000001</v>
      </c>
      <c r="S156" s="72">
        <v>0.38900000000000001</v>
      </c>
      <c r="T156" s="72">
        <v>0.38900000000000001</v>
      </c>
      <c r="U156" s="72">
        <v>0.38900000000000001</v>
      </c>
      <c r="V156" s="46">
        <f t="shared" si="110"/>
        <v>15</v>
      </c>
      <c r="W156" s="46">
        <f t="shared" si="111"/>
        <v>27</v>
      </c>
      <c r="X156" s="46">
        <f t="shared" si="112"/>
        <v>0</v>
      </c>
      <c r="Y156" s="169">
        <f t="shared" si="113"/>
        <v>0</v>
      </c>
      <c r="Z156" s="250"/>
      <c r="AA156" s="202"/>
      <c r="AB156" s="202"/>
      <c r="AC156" s="202"/>
      <c r="AD156" s="202"/>
      <c r="AE156" s="202"/>
      <c r="AF156" s="202"/>
      <c r="AG156" s="202"/>
      <c r="AH156" s="202"/>
      <c r="AI156" s="186"/>
      <c r="AJ156" s="186"/>
    </row>
    <row r="157" spans="1:36" ht="18.75" x14ac:dyDescent="0.25">
      <c r="A157" s="318"/>
      <c r="B157" s="479"/>
      <c r="C157" s="373"/>
      <c r="D157" s="373"/>
      <c r="E157" s="7" t="s">
        <v>344</v>
      </c>
      <c r="F157" s="7">
        <v>32</v>
      </c>
      <c r="G157" s="7">
        <v>10</v>
      </c>
      <c r="H157" s="7">
        <v>41</v>
      </c>
      <c r="I157" s="7">
        <v>64</v>
      </c>
      <c r="J157" s="7">
        <v>39</v>
      </c>
      <c r="K157" s="7">
        <v>62</v>
      </c>
      <c r="L157" s="7"/>
      <c r="M157" s="7"/>
      <c r="N157" s="7"/>
      <c r="O157" s="7"/>
      <c r="P157" s="7"/>
      <c r="Q157" s="7"/>
      <c r="R157" s="73">
        <v>0.38900000000000001</v>
      </c>
      <c r="S157" s="73">
        <v>0.38900000000000001</v>
      </c>
      <c r="T157" s="73">
        <v>0.38900000000000001</v>
      </c>
      <c r="U157" s="73">
        <v>0.38900000000000001</v>
      </c>
      <c r="V157" s="46">
        <f t="shared" si="110"/>
        <v>27.666666666666668</v>
      </c>
      <c r="W157" s="46">
        <f t="shared" si="111"/>
        <v>55</v>
      </c>
      <c r="X157" s="46">
        <f t="shared" si="112"/>
        <v>0</v>
      </c>
      <c r="Y157" s="169">
        <f t="shared" si="113"/>
        <v>0</v>
      </c>
      <c r="Z157" s="250"/>
      <c r="AA157" s="202"/>
      <c r="AB157" s="202"/>
      <c r="AC157" s="202"/>
      <c r="AD157" s="202"/>
      <c r="AE157" s="202"/>
      <c r="AF157" s="202"/>
      <c r="AG157" s="202"/>
      <c r="AH157" s="202"/>
      <c r="AI157" s="186"/>
      <c r="AJ157" s="186"/>
    </row>
    <row r="158" spans="1:36" ht="18.75" x14ac:dyDescent="0.25">
      <c r="A158" s="318"/>
      <c r="B158" s="479"/>
      <c r="C158" s="373"/>
      <c r="D158" s="373"/>
      <c r="E158" s="41" t="s">
        <v>345</v>
      </c>
      <c r="F158" s="41">
        <v>17</v>
      </c>
      <c r="G158" s="41">
        <v>10</v>
      </c>
      <c r="H158" s="41">
        <v>8</v>
      </c>
      <c r="I158" s="41">
        <v>46</v>
      </c>
      <c r="J158" s="41">
        <v>15</v>
      </c>
      <c r="K158" s="41">
        <v>38</v>
      </c>
      <c r="L158" s="41"/>
      <c r="M158" s="41"/>
      <c r="N158" s="41"/>
      <c r="O158" s="41"/>
      <c r="P158" s="41"/>
      <c r="Q158" s="41"/>
      <c r="R158" s="72">
        <v>0.38900000000000001</v>
      </c>
      <c r="S158" s="72">
        <v>0.38900000000000001</v>
      </c>
      <c r="T158" s="72">
        <v>0.38900000000000001</v>
      </c>
      <c r="U158" s="72">
        <v>0.38900000000000001</v>
      </c>
      <c r="V158" s="46">
        <f t="shared" si="110"/>
        <v>11.666666666666666</v>
      </c>
      <c r="W158" s="46">
        <f t="shared" si="111"/>
        <v>33</v>
      </c>
      <c r="X158" s="46">
        <f t="shared" si="112"/>
        <v>0</v>
      </c>
      <c r="Y158" s="169">
        <f t="shared" si="113"/>
        <v>0</v>
      </c>
      <c r="Z158" s="250"/>
      <c r="AA158" s="202"/>
      <c r="AB158" s="202"/>
      <c r="AC158" s="202"/>
      <c r="AD158" s="202"/>
      <c r="AE158" s="202"/>
      <c r="AF158" s="202"/>
      <c r="AG158" s="202"/>
      <c r="AH158" s="202"/>
      <c r="AI158" s="186"/>
      <c r="AJ158" s="186"/>
    </row>
    <row r="159" spans="1:36" ht="18.75" x14ac:dyDescent="0.25">
      <c r="A159" s="318"/>
      <c r="B159" s="479"/>
      <c r="C159" s="373"/>
      <c r="D159" s="373"/>
      <c r="E159" s="7" t="s">
        <v>346</v>
      </c>
      <c r="F159" s="7">
        <v>40</v>
      </c>
      <c r="G159" s="7">
        <v>29</v>
      </c>
      <c r="H159" s="7">
        <v>20</v>
      </c>
      <c r="I159" s="7">
        <v>36</v>
      </c>
      <c r="J159" s="7">
        <v>38</v>
      </c>
      <c r="K159" s="7">
        <v>38</v>
      </c>
      <c r="L159" s="7"/>
      <c r="M159" s="7"/>
      <c r="N159" s="7"/>
      <c r="O159" s="7"/>
      <c r="P159" s="7"/>
      <c r="Q159" s="7"/>
      <c r="R159" s="73">
        <v>0.38900000000000001</v>
      </c>
      <c r="S159" s="73">
        <v>0.38900000000000001</v>
      </c>
      <c r="T159" s="73">
        <v>0.38900000000000001</v>
      </c>
      <c r="U159" s="73">
        <v>0.38900000000000001</v>
      </c>
      <c r="V159" s="46">
        <f t="shared" si="110"/>
        <v>29.666666666666668</v>
      </c>
      <c r="W159" s="46">
        <f t="shared" si="111"/>
        <v>37.333333333333336</v>
      </c>
      <c r="X159" s="46">
        <f t="shared" si="112"/>
        <v>0</v>
      </c>
      <c r="Y159" s="169">
        <f t="shared" si="113"/>
        <v>0</v>
      </c>
      <c r="Z159" s="250"/>
      <c r="AA159" s="202"/>
      <c r="AB159" s="202"/>
      <c r="AC159" s="202"/>
      <c r="AD159" s="202"/>
      <c r="AE159" s="202"/>
      <c r="AF159" s="202"/>
      <c r="AG159" s="202"/>
      <c r="AH159" s="202"/>
      <c r="AI159" s="186"/>
      <c r="AJ159" s="186"/>
    </row>
    <row r="160" spans="1:36" ht="18.75" x14ac:dyDescent="0.25">
      <c r="A160" s="318"/>
      <c r="B160" s="479"/>
      <c r="C160" s="373"/>
      <c r="D160" s="373"/>
      <c r="E160" s="41" t="s">
        <v>347</v>
      </c>
      <c r="F160" s="41">
        <v>21</v>
      </c>
      <c r="G160" s="41">
        <v>10</v>
      </c>
      <c r="H160" s="41">
        <v>13</v>
      </c>
      <c r="I160" s="41">
        <v>43</v>
      </c>
      <c r="J160" s="41">
        <v>34</v>
      </c>
      <c r="K160" s="41">
        <v>17</v>
      </c>
      <c r="L160" s="41"/>
      <c r="M160" s="41"/>
      <c r="N160" s="41"/>
      <c r="O160" s="41"/>
      <c r="P160" s="41"/>
      <c r="Q160" s="41"/>
      <c r="R160" s="72">
        <v>0.38900000000000001</v>
      </c>
      <c r="S160" s="72">
        <v>0.38900000000000001</v>
      </c>
      <c r="T160" s="72">
        <v>0.38900000000000001</v>
      </c>
      <c r="U160" s="72">
        <v>0.38900000000000001</v>
      </c>
      <c r="V160" s="46">
        <f t="shared" si="110"/>
        <v>14.666666666666666</v>
      </c>
      <c r="W160" s="46">
        <f t="shared" si="111"/>
        <v>31.333333333333332</v>
      </c>
      <c r="X160" s="46">
        <f t="shared" si="112"/>
        <v>0</v>
      </c>
      <c r="Y160" s="169">
        <f t="shared" si="113"/>
        <v>0</v>
      </c>
      <c r="Z160" s="250"/>
      <c r="AA160" s="202"/>
      <c r="AB160" s="202"/>
      <c r="AC160" s="202"/>
      <c r="AD160" s="202"/>
      <c r="AE160" s="202"/>
      <c r="AF160" s="202"/>
      <c r="AG160" s="202"/>
      <c r="AH160" s="202"/>
      <c r="AI160" s="186"/>
      <c r="AJ160" s="186"/>
    </row>
    <row r="161" spans="1:36" ht="18.75" x14ac:dyDescent="0.25">
      <c r="A161" s="318"/>
      <c r="B161" s="479"/>
      <c r="C161" s="373"/>
      <c r="D161" s="373"/>
      <c r="E161" s="7" t="s">
        <v>348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/>
      <c r="M161" s="7"/>
      <c r="N161" s="7"/>
      <c r="O161" s="7"/>
      <c r="P161" s="7"/>
      <c r="Q161" s="7"/>
      <c r="R161" s="73">
        <v>0.38900000000000001</v>
      </c>
      <c r="S161" s="73">
        <v>0.38900000000000001</v>
      </c>
      <c r="T161" s="73">
        <v>0.38900000000000001</v>
      </c>
      <c r="U161" s="73">
        <v>0.38900000000000001</v>
      </c>
      <c r="V161" s="46">
        <f t="shared" si="110"/>
        <v>0</v>
      </c>
      <c r="W161" s="46">
        <f t="shared" si="111"/>
        <v>0</v>
      </c>
      <c r="X161" s="46">
        <f t="shared" si="112"/>
        <v>0</v>
      </c>
      <c r="Y161" s="169">
        <f t="shared" si="113"/>
        <v>0</v>
      </c>
      <c r="Z161" s="250"/>
      <c r="AA161" s="202"/>
      <c r="AB161" s="202"/>
      <c r="AC161" s="202"/>
      <c r="AD161" s="202"/>
      <c r="AE161" s="202"/>
      <c r="AF161" s="202"/>
      <c r="AG161" s="202"/>
      <c r="AH161" s="202"/>
      <c r="AI161" s="186"/>
      <c r="AJ161" s="186"/>
    </row>
    <row r="162" spans="1:36" ht="18.75" x14ac:dyDescent="0.25">
      <c r="A162" s="318"/>
      <c r="B162" s="479"/>
      <c r="C162" s="373"/>
      <c r="D162" s="373"/>
      <c r="E162" s="41" t="s">
        <v>349</v>
      </c>
      <c r="F162" s="41">
        <v>40</v>
      </c>
      <c r="G162" s="41">
        <v>36</v>
      </c>
      <c r="H162" s="41">
        <v>30</v>
      </c>
      <c r="I162" s="41">
        <v>1.5</v>
      </c>
      <c r="J162" s="41">
        <v>1.5</v>
      </c>
      <c r="K162" s="41">
        <v>6</v>
      </c>
      <c r="L162" s="41"/>
      <c r="M162" s="41"/>
      <c r="N162" s="41"/>
      <c r="O162" s="41"/>
      <c r="P162" s="41"/>
      <c r="Q162" s="41"/>
      <c r="R162" s="72">
        <v>0.38900000000000001</v>
      </c>
      <c r="S162" s="72">
        <v>0.38900000000000001</v>
      </c>
      <c r="T162" s="72">
        <v>0.38900000000000001</v>
      </c>
      <c r="U162" s="72">
        <v>0.38900000000000001</v>
      </c>
      <c r="V162" s="46">
        <f t="shared" si="110"/>
        <v>35.333333333333336</v>
      </c>
      <c r="W162" s="46">
        <f t="shared" si="111"/>
        <v>3</v>
      </c>
      <c r="X162" s="46">
        <f t="shared" si="112"/>
        <v>0</v>
      </c>
      <c r="Y162" s="169">
        <f t="shared" si="113"/>
        <v>0</v>
      </c>
      <c r="Z162" s="250"/>
      <c r="AA162" s="202"/>
      <c r="AB162" s="202"/>
      <c r="AC162" s="202"/>
      <c r="AD162" s="202"/>
      <c r="AE162" s="202"/>
      <c r="AF162" s="202"/>
      <c r="AG162" s="202"/>
      <c r="AH162" s="202"/>
      <c r="AI162" s="186"/>
      <c r="AJ162" s="186"/>
    </row>
    <row r="163" spans="1:36" ht="18.75" x14ac:dyDescent="0.25">
      <c r="A163" s="318"/>
      <c r="B163" s="479"/>
      <c r="C163" s="373"/>
      <c r="D163" s="373"/>
      <c r="E163" s="7" t="s">
        <v>350</v>
      </c>
      <c r="F163" s="7">
        <v>72</v>
      </c>
      <c r="G163" s="7">
        <v>56</v>
      </c>
      <c r="H163" s="7">
        <v>60</v>
      </c>
      <c r="I163" s="7">
        <v>110</v>
      </c>
      <c r="J163" s="7">
        <v>87</v>
      </c>
      <c r="K163" s="7">
        <v>85</v>
      </c>
      <c r="L163" s="7"/>
      <c r="M163" s="7"/>
      <c r="N163" s="7"/>
      <c r="O163" s="7"/>
      <c r="P163" s="7"/>
      <c r="Q163" s="7"/>
      <c r="R163" s="73">
        <v>0.38900000000000001</v>
      </c>
      <c r="S163" s="73">
        <v>0.38900000000000001</v>
      </c>
      <c r="T163" s="73">
        <v>0.38900000000000001</v>
      </c>
      <c r="U163" s="73">
        <v>0.38900000000000001</v>
      </c>
      <c r="V163" s="46">
        <f t="shared" si="110"/>
        <v>62.666666666666664</v>
      </c>
      <c r="W163" s="46">
        <f t="shared" si="111"/>
        <v>94</v>
      </c>
      <c r="X163" s="46">
        <f t="shared" si="112"/>
        <v>0</v>
      </c>
      <c r="Y163" s="169">
        <f t="shared" si="113"/>
        <v>0</v>
      </c>
      <c r="Z163" s="250"/>
      <c r="AA163" s="202"/>
      <c r="AB163" s="202"/>
      <c r="AC163" s="202"/>
      <c r="AD163" s="202"/>
      <c r="AE163" s="202"/>
      <c r="AF163" s="202"/>
      <c r="AG163" s="202"/>
      <c r="AH163" s="202"/>
      <c r="AI163" s="186"/>
      <c r="AJ163" s="186"/>
    </row>
    <row r="164" spans="1:36" ht="18.75" x14ac:dyDescent="0.25">
      <c r="A164" s="318"/>
      <c r="B164" s="479"/>
      <c r="C164" s="373"/>
      <c r="D164" s="373"/>
      <c r="E164" s="41" t="s">
        <v>351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/>
      <c r="M164" s="41"/>
      <c r="N164" s="41"/>
      <c r="O164" s="41"/>
      <c r="P164" s="41"/>
      <c r="Q164" s="41"/>
      <c r="R164" s="72">
        <v>0.38900000000000001</v>
      </c>
      <c r="S164" s="72">
        <v>0.38900000000000001</v>
      </c>
      <c r="T164" s="72">
        <v>0.38900000000000001</v>
      </c>
      <c r="U164" s="72">
        <v>0.38900000000000001</v>
      </c>
      <c r="V164" s="46">
        <f t="shared" si="110"/>
        <v>0</v>
      </c>
      <c r="W164" s="46">
        <f t="shared" si="111"/>
        <v>0</v>
      </c>
      <c r="X164" s="46">
        <f t="shared" si="112"/>
        <v>0</v>
      </c>
      <c r="Y164" s="169">
        <f t="shared" si="113"/>
        <v>0</v>
      </c>
      <c r="Z164" s="250"/>
      <c r="AA164" s="202"/>
      <c r="AB164" s="202"/>
      <c r="AC164" s="202"/>
      <c r="AD164" s="202"/>
      <c r="AE164" s="202"/>
      <c r="AF164" s="202"/>
      <c r="AG164" s="202"/>
      <c r="AH164" s="202"/>
      <c r="AI164" s="186"/>
      <c r="AJ164" s="186"/>
    </row>
    <row r="165" spans="1:36" ht="18.75" x14ac:dyDescent="0.25">
      <c r="A165" s="318"/>
      <c r="B165" s="479"/>
      <c r="C165" s="373"/>
      <c r="D165" s="373"/>
      <c r="E165" s="7" t="s">
        <v>352</v>
      </c>
      <c r="F165" s="7">
        <v>1</v>
      </c>
      <c r="G165" s="7">
        <v>1</v>
      </c>
      <c r="H165" s="7">
        <v>1</v>
      </c>
      <c r="I165" s="7">
        <v>1</v>
      </c>
      <c r="J165" s="7">
        <v>1</v>
      </c>
      <c r="K165" s="7">
        <v>1</v>
      </c>
      <c r="L165" s="7"/>
      <c r="M165" s="7"/>
      <c r="N165" s="7"/>
      <c r="O165" s="7"/>
      <c r="P165" s="7"/>
      <c r="Q165" s="7"/>
      <c r="R165" s="73">
        <v>0.38900000000000001</v>
      </c>
      <c r="S165" s="73">
        <v>0.38900000000000001</v>
      </c>
      <c r="T165" s="73">
        <v>0.38900000000000001</v>
      </c>
      <c r="U165" s="73">
        <v>0.38900000000000001</v>
      </c>
      <c r="V165" s="46">
        <f t="shared" si="110"/>
        <v>1</v>
      </c>
      <c r="W165" s="46">
        <f t="shared" si="111"/>
        <v>1</v>
      </c>
      <c r="X165" s="46">
        <f t="shared" si="112"/>
        <v>0</v>
      </c>
      <c r="Y165" s="169">
        <f t="shared" si="113"/>
        <v>0</v>
      </c>
      <c r="Z165" s="250"/>
      <c r="AA165" s="202"/>
      <c r="AB165" s="202"/>
      <c r="AC165" s="202"/>
      <c r="AD165" s="202"/>
      <c r="AE165" s="202"/>
      <c r="AF165" s="202"/>
      <c r="AG165" s="202"/>
      <c r="AH165" s="202"/>
      <c r="AI165" s="186"/>
      <c r="AJ165" s="186"/>
    </row>
    <row r="166" spans="1:36" ht="18.75" x14ac:dyDescent="0.25">
      <c r="A166" s="318"/>
      <c r="B166" s="479"/>
      <c r="C166" s="373"/>
      <c r="D166" s="373"/>
      <c r="E166" s="41" t="s">
        <v>154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/>
      <c r="M166" s="41"/>
      <c r="N166" s="41"/>
      <c r="O166" s="41"/>
      <c r="P166" s="41"/>
      <c r="Q166" s="41"/>
      <c r="R166" s="72">
        <v>0.38900000000000001</v>
      </c>
      <c r="S166" s="72">
        <v>0.38900000000000001</v>
      </c>
      <c r="T166" s="72">
        <v>0.38900000000000001</v>
      </c>
      <c r="U166" s="72">
        <v>0.38900000000000001</v>
      </c>
      <c r="V166" s="46">
        <f t="shared" si="110"/>
        <v>0</v>
      </c>
      <c r="W166" s="46">
        <f t="shared" si="111"/>
        <v>0</v>
      </c>
      <c r="X166" s="46">
        <f t="shared" si="112"/>
        <v>0</v>
      </c>
      <c r="Y166" s="169">
        <f t="shared" si="113"/>
        <v>0</v>
      </c>
      <c r="Z166" s="250"/>
      <c r="AA166" s="202"/>
      <c r="AB166" s="202"/>
      <c r="AC166" s="202"/>
      <c r="AD166" s="202"/>
      <c r="AE166" s="202"/>
      <c r="AF166" s="202"/>
      <c r="AG166" s="202"/>
      <c r="AH166" s="202"/>
      <c r="AI166" s="186"/>
      <c r="AJ166" s="186"/>
    </row>
    <row r="167" spans="1:36" ht="18.75" x14ac:dyDescent="0.25">
      <c r="A167" s="318"/>
      <c r="B167" s="479"/>
      <c r="C167" s="373"/>
      <c r="D167" s="373"/>
      <c r="E167" s="7" t="s">
        <v>353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/>
      <c r="M167" s="7"/>
      <c r="N167" s="7"/>
      <c r="O167" s="7"/>
      <c r="P167" s="7"/>
      <c r="Q167" s="7"/>
      <c r="R167" s="73">
        <v>0.38900000000000001</v>
      </c>
      <c r="S167" s="73">
        <v>0.38900000000000001</v>
      </c>
      <c r="T167" s="73">
        <v>0.38900000000000001</v>
      </c>
      <c r="U167" s="73">
        <v>0.38900000000000001</v>
      </c>
      <c r="V167" s="46">
        <f t="shared" si="110"/>
        <v>0</v>
      </c>
      <c r="W167" s="46">
        <f t="shared" si="111"/>
        <v>0</v>
      </c>
      <c r="X167" s="46">
        <f t="shared" si="112"/>
        <v>0</v>
      </c>
      <c r="Y167" s="169">
        <f t="shared" si="113"/>
        <v>0</v>
      </c>
      <c r="Z167" s="250"/>
      <c r="AA167" s="202"/>
      <c r="AB167" s="202"/>
      <c r="AC167" s="202"/>
      <c r="AD167" s="202"/>
      <c r="AE167" s="202"/>
      <c r="AF167" s="202"/>
      <c r="AG167" s="202"/>
      <c r="AH167" s="202"/>
      <c r="AI167" s="186"/>
      <c r="AJ167" s="186"/>
    </row>
    <row r="168" spans="1:36" ht="18.75" x14ac:dyDescent="0.25">
      <c r="A168" s="318"/>
      <c r="B168" s="479"/>
      <c r="C168" s="373"/>
      <c r="D168" s="373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72"/>
      <c r="S168" s="72"/>
      <c r="T168" s="72"/>
      <c r="U168" s="72"/>
      <c r="V168" s="46">
        <f t="shared" si="110"/>
        <v>0</v>
      </c>
      <c r="W168" s="46">
        <f t="shared" si="111"/>
        <v>0</v>
      </c>
      <c r="X168" s="46">
        <f t="shared" si="112"/>
        <v>0</v>
      </c>
      <c r="Y168" s="169">
        <f t="shared" si="113"/>
        <v>0</v>
      </c>
      <c r="Z168" s="250"/>
      <c r="AA168" s="202"/>
      <c r="AB168" s="202"/>
      <c r="AC168" s="202"/>
      <c r="AD168" s="202"/>
      <c r="AE168" s="202"/>
      <c r="AF168" s="202"/>
      <c r="AG168" s="202"/>
      <c r="AH168" s="202"/>
      <c r="AI168" s="186"/>
      <c r="AJ168" s="186"/>
    </row>
    <row r="169" spans="1:36" ht="18.75" x14ac:dyDescent="0.25">
      <c r="A169" s="318"/>
      <c r="B169" s="479"/>
      <c r="C169" s="373"/>
      <c r="D169" s="373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3"/>
      <c r="S169" s="73"/>
      <c r="T169" s="73"/>
      <c r="U169" s="73"/>
      <c r="V169" s="46">
        <f t="shared" si="110"/>
        <v>0</v>
      </c>
      <c r="W169" s="46">
        <f t="shared" si="111"/>
        <v>0</v>
      </c>
      <c r="X169" s="46">
        <f t="shared" si="112"/>
        <v>0</v>
      </c>
      <c r="Y169" s="169">
        <f t="shared" si="113"/>
        <v>0</v>
      </c>
      <c r="Z169" s="250"/>
      <c r="AA169" s="202"/>
      <c r="AB169" s="202"/>
      <c r="AC169" s="202"/>
      <c r="AD169" s="202"/>
      <c r="AE169" s="202"/>
      <c r="AF169" s="202"/>
      <c r="AG169" s="202"/>
      <c r="AH169" s="202"/>
      <c r="AI169" s="186"/>
      <c r="AJ169" s="186"/>
    </row>
    <row r="170" spans="1:36" ht="18.75" x14ac:dyDescent="0.25">
      <c r="A170" s="318"/>
      <c r="B170" s="479"/>
      <c r="C170" s="373"/>
      <c r="D170" s="373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72"/>
      <c r="S170" s="72"/>
      <c r="T170" s="72"/>
      <c r="U170" s="72"/>
      <c r="V170" s="46">
        <f t="shared" si="110"/>
        <v>0</v>
      </c>
      <c r="W170" s="46">
        <f t="shared" si="111"/>
        <v>0</v>
      </c>
      <c r="X170" s="46">
        <f t="shared" si="112"/>
        <v>0</v>
      </c>
      <c r="Y170" s="169">
        <f t="shared" si="113"/>
        <v>0</v>
      </c>
      <c r="Z170" s="250"/>
      <c r="AA170" s="202"/>
      <c r="AB170" s="202"/>
      <c r="AC170" s="202"/>
      <c r="AD170" s="202"/>
      <c r="AE170" s="202"/>
      <c r="AF170" s="202"/>
      <c r="AG170" s="202"/>
      <c r="AH170" s="202"/>
      <c r="AI170" s="186"/>
      <c r="AJ170" s="186"/>
    </row>
    <row r="171" spans="1:36" ht="19.5" thickBot="1" x14ac:dyDescent="0.3">
      <c r="A171" s="319"/>
      <c r="B171" s="299"/>
      <c r="C171" s="356"/>
      <c r="D171" s="35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70"/>
      <c r="S171" s="70"/>
      <c r="T171" s="70"/>
      <c r="U171" s="70"/>
      <c r="V171" s="50">
        <f t="shared" si="110"/>
        <v>0</v>
      </c>
      <c r="W171" s="50">
        <f t="shared" si="111"/>
        <v>0</v>
      </c>
      <c r="X171" s="50">
        <f t="shared" si="112"/>
        <v>0</v>
      </c>
      <c r="Y171" s="170">
        <f t="shared" si="113"/>
        <v>0</v>
      </c>
      <c r="Z171" s="251"/>
      <c r="AA171" s="203"/>
      <c r="AB171" s="203"/>
      <c r="AC171" s="203"/>
      <c r="AD171" s="203"/>
      <c r="AE171" s="203"/>
      <c r="AF171" s="203"/>
      <c r="AG171" s="203"/>
      <c r="AH171" s="203"/>
      <c r="AI171" s="187"/>
      <c r="AJ171" s="187"/>
    </row>
    <row r="172" spans="1:36" ht="18.75" x14ac:dyDescent="0.25">
      <c r="A172" s="317">
        <v>29</v>
      </c>
      <c r="B172" s="377" t="s">
        <v>354</v>
      </c>
      <c r="C172" s="355" t="s">
        <v>87</v>
      </c>
      <c r="D172" s="355">
        <f>400*0.9</f>
        <v>360</v>
      </c>
      <c r="E172" s="4" t="s">
        <v>355</v>
      </c>
      <c r="F172" s="4">
        <v>11.3</v>
      </c>
      <c r="G172" s="4">
        <v>25.9</v>
      </c>
      <c r="H172" s="4">
        <v>18.899999999999999</v>
      </c>
      <c r="I172" s="4">
        <v>13</v>
      </c>
      <c r="J172" s="4">
        <v>21.5</v>
      </c>
      <c r="K172" s="4">
        <v>12.5</v>
      </c>
      <c r="L172" s="4"/>
      <c r="M172" s="4"/>
      <c r="N172" s="4"/>
      <c r="O172" s="4"/>
      <c r="P172" s="4"/>
      <c r="Q172" s="4"/>
      <c r="R172" s="69">
        <v>0.41399999999999998</v>
      </c>
      <c r="S172" s="69">
        <v>0.41199999999999998</v>
      </c>
      <c r="T172" s="69">
        <v>0.39700000000000002</v>
      </c>
      <c r="U172" s="69">
        <v>0.39300000000000002</v>
      </c>
      <c r="V172" s="44">
        <f t="shared" ref="V172:V180" si="117">IF(AND(F172=0,G172=0,H172=0),0,IF(AND(F172=0,G172=0),H172,IF(AND(F172=0,H172=0),G172,IF(AND(G172=0,H172=0),F172,IF(F172=0,(G172+H172)/2,IF(G172=0,(F172+H172)/2,IF(H172=0,(F172+G172)/2,(F172+G172+H172)/3)))))))</f>
        <v>18.7</v>
      </c>
      <c r="W172" s="44">
        <f t="shared" ref="W172:W180" si="118">IF(AND(I172=0,J172=0,K172=0),0,IF(AND(I172=0,J172=0),K172,IF(AND(I172=0,K172=0),J172,IF(AND(J172=0,K172=0),I172,IF(I172=0,(J172+K172)/2,IF(J172=0,(I172+K172)/2,IF(K172=0,(I172+J172)/2,(I172+J172+K172)/3)))))))</f>
        <v>15.666666666666666</v>
      </c>
      <c r="X172" s="44">
        <f t="shared" ref="X172:X180" si="119">IF(AND(L172=0,M172=0,N172=0),0,IF(AND(L172=0,M172=0),N172,IF(AND(L172=0,N172=0),M172,IF(AND(M172=0,N172=0),L172,IF(L172=0,(M172+N172)/2,IF(M172=0,(L172+N172)/2,IF(N172=0,(L172+M172)/2,(L172+M172+N172)/3)))))))</f>
        <v>0</v>
      </c>
      <c r="Y172" s="168">
        <f t="shared" ref="Y172:Y180" si="120">IF(AND(O172=0,P172=0,Q172=0),0,IF(AND(O172=0,P172=0),Q172,IF(AND(O172=0,Q172=0),P172,IF(AND(P172=0,Q172=0),O172,IF(O172=0,(P172+Q172)/2,IF(P172=0,(O172+Q172)/2,IF(Q172=0,(O172+P172)/2,(O172+P172+Q172)/3)))))))</f>
        <v>0</v>
      </c>
      <c r="Z172" s="249">
        <f>SUM(V172:V176)</f>
        <v>22.9</v>
      </c>
      <c r="AA172" s="201">
        <f>SUM(W172:W176)</f>
        <v>21.766666666666666</v>
      </c>
      <c r="AB172" s="201">
        <f>SUM(X172:X176)</f>
        <v>0</v>
      </c>
      <c r="AC172" s="201">
        <f>SUM(Y172:Y176)</f>
        <v>0</v>
      </c>
      <c r="AD172" s="201">
        <f>Z172*0.38*0.9*SQRT(3)</f>
        <v>13.565075514717932</v>
      </c>
      <c r="AE172" s="201">
        <f t="shared" ref="AE172" si="121">AA172*0.38*0.9*SQRT(3)</f>
        <v>12.893732621704235</v>
      </c>
      <c r="AF172" s="201">
        <f t="shared" ref="AF172" si="122">AB172*0.38*0.9*SQRT(3)</f>
        <v>0</v>
      </c>
      <c r="AG172" s="201">
        <f t="shared" ref="AG172" si="123">AC172*0.38*0.9*SQRT(3)</f>
        <v>0</v>
      </c>
      <c r="AH172" s="201">
        <f>MAX(Z172:AC176)</f>
        <v>22.9</v>
      </c>
      <c r="AI172" s="185">
        <f>AH172*0.38*0.9*SQRT(3)</f>
        <v>13.565075514717932</v>
      </c>
      <c r="AJ172" s="185">
        <f>D172-AI172</f>
        <v>346.43492448528207</v>
      </c>
    </row>
    <row r="173" spans="1:36" ht="18.75" x14ac:dyDescent="0.25">
      <c r="A173" s="318"/>
      <c r="B173" s="375"/>
      <c r="C173" s="373"/>
      <c r="D173" s="373"/>
      <c r="E173" s="7" t="s">
        <v>356</v>
      </c>
      <c r="F173" s="7">
        <v>3.9</v>
      </c>
      <c r="G173" s="7">
        <v>0</v>
      </c>
      <c r="H173" s="7">
        <v>0</v>
      </c>
      <c r="I173" s="7">
        <v>4.3</v>
      </c>
      <c r="J173" s="7">
        <v>0.3</v>
      </c>
      <c r="K173" s="7">
        <v>0</v>
      </c>
      <c r="L173" s="7"/>
      <c r="M173" s="7"/>
      <c r="N173" s="7"/>
      <c r="O173" s="7"/>
      <c r="P173" s="7"/>
      <c r="Q173" s="7"/>
      <c r="R173" s="73">
        <v>0.41399999999999998</v>
      </c>
      <c r="S173" s="73">
        <v>0.41199999999999998</v>
      </c>
      <c r="T173" s="73">
        <v>0.39700000000000002</v>
      </c>
      <c r="U173" s="73">
        <v>0.39300000000000002</v>
      </c>
      <c r="V173" s="46">
        <f t="shared" si="117"/>
        <v>3.9</v>
      </c>
      <c r="W173" s="46">
        <f t="shared" si="118"/>
        <v>2.2999999999999998</v>
      </c>
      <c r="X173" s="46">
        <f t="shared" si="119"/>
        <v>0</v>
      </c>
      <c r="Y173" s="169">
        <f t="shared" si="120"/>
        <v>0</v>
      </c>
      <c r="Z173" s="250"/>
      <c r="AA173" s="202"/>
      <c r="AB173" s="202"/>
      <c r="AC173" s="202"/>
      <c r="AD173" s="202"/>
      <c r="AE173" s="202"/>
      <c r="AF173" s="202"/>
      <c r="AG173" s="202"/>
      <c r="AH173" s="202"/>
      <c r="AI173" s="186"/>
      <c r="AJ173" s="186"/>
    </row>
    <row r="174" spans="1:36" ht="18.75" x14ac:dyDescent="0.25">
      <c r="A174" s="318"/>
      <c r="B174" s="375"/>
      <c r="C174" s="373"/>
      <c r="D174" s="373"/>
      <c r="E174" s="41" t="s">
        <v>357</v>
      </c>
      <c r="F174" s="41">
        <v>0</v>
      </c>
      <c r="G174" s="41">
        <v>0</v>
      </c>
      <c r="H174" s="41">
        <v>0.3</v>
      </c>
      <c r="I174" s="41">
        <v>0</v>
      </c>
      <c r="J174" s="41">
        <v>0</v>
      </c>
      <c r="K174" s="41">
        <v>3.8</v>
      </c>
      <c r="L174" s="41"/>
      <c r="M174" s="41"/>
      <c r="N174" s="41"/>
      <c r="O174" s="41"/>
      <c r="P174" s="41"/>
      <c r="Q174" s="41"/>
      <c r="R174" s="72">
        <v>0.41399999999999998</v>
      </c>
      <c r="S174" s="72">
        <v>0.41199999999999998</v>
      </c>
      <c r="T174" s="72">
        <v>0.39700000000000002</v>
      </c>
      <c r="U174" s="72">
        <v>0.39300000000000002</v>
      </c>
      <c r="V174" s="46">
        <f t="shared" si="117"/>
        <v>0.3</v>
      </c>
      <c r="W174" s="46">
        <f t="shared" si="118"/>
        <v>3.8</v>
      </c>
      <c r="X174" s="46">
        <f t="shared" si="119"/>
        <v>0</v>
      </c>
      <c r="Y174" s="169">
        <f t="shared" si="120"/>
        <v>0</v>
      </c>
      <c r="Z174" s="250"/>
      <c r="AA174" s="202"/>
      <c r="AB174" s="202"/>
      <c r="AC174" s="202"/>
      <c r="AD174" s="202"/>
      <c r="AE174" s="202"/>
      <c r="AF174" s="202"/>
      <c r="AG174" s="202"/>
      <c r="AH174" s="202"/>
      <c r="AI174" s="186"/>
      <c r="AJ174" s="186"/>
    </row>
    <row r="175" spans="1:36" ht="0.75" customHeight="1" x14ac:dyDescent="0.25">
      <c r="A175" s="318"/>
      <c r="B175" s="375"/>
      <c r="C175" s="373"/>
      <c r="D175" s="373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3"/>
      <c r="S175" s="73"/>
      <c r="T175" s="73"/>
      <c r="U175" s="73"/>
      <c r="V175" s="46">
        <f t="shared" si="117"/>
        <v>0</v>
      </c>
      <c r="W175" s="46">
        <f t="shared" si="118"/>
        <v>0</v>
      </c>
      <c r="X175" s="46">
        <f t="shared" si="119"/>
        <v>0</v>
      </c>
      <c r="Y175" s="169">
        <f t="shared" si="120"/>
        <v>0</v>
      </c>
      <c r="Z175" s="250"/>
      <c r="AA175" s="202"/>
      <c r="AB175" s="202"/>
      <c r="AC175" s="202"/>
      <c r="AD175" s="202"/>
      <c r="AE175" s="202"/>
      <c r="AF175" s="202"/>
      <c r="AG175" s="202"/>
      <c r="AH175" s="202"/>
      <c r="AI175" s="186"/>
      <c r="AJ175" s="186"/>
    </row>
    <row r="176" spans="1:36" ht="19.5" thickBot="1" x14ac:dyDescent="0.3">
      <c r="A176" s="319"/>
      <c r="B176" s="376"/>
      <c r="C176" s="356"/>
      <c r="D176" s="35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70"/>
      <c r="S176" s="70"/>
      <c r="T176" s="70"/>
      <c r="U176" s="70"/>
      <c r="V176" s="50">
        <f t="shared" si="117"/>
        <v>0</v>
      </c>
      <c r="W176" s="50">
        <f t="shared" si="118"/>
        <v>0</v>
      </c>
      <c r="X176" s="50">
        <f t="shared" si="119"/>
        <v>0</v>
      </c>
      <c r="Y176" s="170">
        <f t="shared" si="120"/>
        <v>0</v>
      </c>
      <c r="Z176" s="251"/>
      <c r="AA176" s="203"/>
      <c r="AB176" s="203"/>
      <c r="AC176" s="203"/>
      <c r="AD176" s="203"/>
      <c r="AE176" s="203"/>
      <c r="AF176" s="203"/>
      <c r="AG176" s="203"/>
      <c r="AH176" s="203"/>
      <c r="AI176" s="187"/>
      <c r="AJ176" s="187"/>
    </row>
    <row r="177" spans="1:36" ht="18.75" x14ac:dyDescent="0.25">
      <c r="A177" s="381">
        <v>30</v>
      </c>
      <c r="B177" s="460" t="s">
        <v>902</v>
      </c>
      <c r="C177" s="359" t="s">
        <v>87</v>
      </c>
      <c r="D177" s="359">
        <f>400*0.9</f>
        <v>360</v>
      </c>
      <c r="E177" s="4" t="s">
        <v>358</v>
      </c>
      <c r="F177" s="4">
        <v>11</v>
      </c>
      <c r="G177" s="4">
        <v>4</v>
      </c>
      <c r="H177" s="4">
        <v>6</v>
      </c>
      <c r="I177" s="4">
        <v>10</v>
      </c>
      <c r="J177" s="4">
        <v>11</v>
      </c>
      <c r="K177" s="4">
        <v>4</v>
      </c>
      <c r="L177" s="4"/>
      <c r="M177" s="4"/>
      <c r="N177" s="4"/>
      <c r="O177" s="4"/>
      <c r="P177" s="4"/>
      <c r="Q177" s="4"/>
      <c r="R177" s="75">
        <v>0.38900000000000001</v>
      </c>
      <c r="S177" s="75">
        <v>0.38900000000000001</v>
      </c>
      <c r="T177" s="75">
        <v>0.38900000000000001</v>
      </c>
      <c r="U177" s="75">
        <v>0.38900000000000001</v>
      </c>
      <c r="V177" s="44">
        <f t="shared" si="117"/>
        <v>7</v>
      </c>
      <c r="W177" s="44">
        <f t="shared" si="118"/>
        <v>8.3333333333333339</v>
      </c>
      <c r="X177" s="44">
        <f t="shared" si="119"/>
        <v>0</v>
      </c>
      <c r="Y177" s="168">
        <f t="shared" si="120"/>
        <v>0</v>
      </c>
      <c r="Z177" s="249">
        <f>SUM(V177:V180)</f>
        <v>31</v>
      </c>
      <c r="AA177" s="201">
        <f>SUM(W177:W180)</f>
        <v>48.333333333333336</v>
      </c>
      <c r="AB177" s="201">
        <f>SUM(X177:X180)</f>
        <v>0</v>
      </c>
      <c r="AC177" s="201">
        <f>SUM(Y177:Y180)</f>
        <v>0</v>
      </c>
      <c r="AD177" s="201">
        <f t="shared" ref="AD177:AG177" si="124">Z177*0.38*0.9*SQRT(3)</f>
        <v>18.363202661845236</v>
      </c>
      <c r="AE177" s="201">
        <f t="shared" si="124"/>
        <v>28.630799849113544</v>
      </c>
      <c r="AF177" s="201">
        <f t="shared" si="124"/>
        <v>0</v>
      </c>
      <c r="AG177" s="201">
        <f t="shared" si="124"/>
        <v>0</v>
      </c>
      <c r="AH177" s="201">
        <f>MAX(Z177:AC180)</f>
        <v>48.333333333333336</v>
      </c>
      <c r="AI177" s="185">
        <f t="shared" ref="AI177" si="125">AH177*0.38*0.9*SQRT(3)</f>
        <v>28.630799849113544</v>
      </c>
      <c r="AJ177" s="185">
        <f>D177-AI177</f>
        <v>331.36920015088646</v>
      </c>
    </row>
    <row r="178" spans="1:36" ht="18.75" x14ac:dyDescent="0.25">
      <c r="A178" s="333"/>
      <c r="B178" s="540"/>
      <c r="C178" s="369"/>
      <c r="D178" s="369"/>
      <c r="E178" s="7" t="s">
        <v>359</v>
      </c>
      <c r="F178" s="7">
        <v>0</v>
      </c>
      <c r="G178" s="7">
        <v>6</v>
      </c>
      <c r="H178" s="7">
        <v>2</v>
      </c>
      <c r="I178" s="7">
        <v>20</v>
      </c>
      <c r="J178" s="7">
        <v>0</v>
      </c>
      <c r="K178" s="7">
        <v>0</v>
      </c>
      <c r="L178" s="7"/>
      <c r="M178" s="7"/>
      <c r="N178" s="7"/>
      <c r="O178" s="7"/>
      <c r="P178" s="7"/>
      <c r="Q178" s="7"/>
      <c r="R178" s="73">
        <v>0.38900000000000001</v>
      </c>
      <c r="S178" s="73">
        <v>0.38900000000000001</v>
      </c>
      <c r="T178" s="73">
        <v>0.38900000000000001</v>
      </c>
      <c r="U178" s="73">
        <v>0.38900000000000001</v>
      </c>
      <c r="V178" s="46">
        <f t="shared" si="117"/>
        <v>4</v>
      </c>
      <c r="W178" s="46">
        <f t="shared" si="118"/>
        <v>20</v>
      </c>
      <c r="X178" s="46">
        <f t="shared" si="119"/>
        <v>0</v>
      </c>
      <c r="Y178" s="169">
        <f t="shared" si="120"/>
        <v>0</v>
      </c>
      <c r="Z178" s="250"/>
      <c r="AA178" s="202"/>
      <c r="AB178" s="202"/>
      <c r="AC178" s="202"/>
      <c r="AD178" s="202"/>
      <c r="AE178" s="202"/>
      <c r="AF178" s="202"/>
      <c r="AG178" s="202"/>
      <c r="AH178" s="202"/>
      <c r="AI178" s="186"/>
      <c r="AJ178" s="186"/>
    </row>
    <row r="179" spans="1:36" ht="18.75" x14ac:dyDescent="0.25">
      <c r="A179" s="333"/>
      <c r="B179" s="540"/>
      <c r="C179" s="369"/>
      <c r="D179" s="369"/>
      <c r="E179" s="41" t="s">
        <v>360</v>
      </c>
      <c r="F179" s="41">
        <v>20</v>
      </c>
      <c r="G179" s="41">
        <v>0</v>
      </c>
      <c r="H179" s="41">
        <v>0</v>
      </c>
      <c r="I179" s="41">
        <v>20</v>
      </c>
      <c r="J179" s="41">
        <v>0</v>
      </c>
      <c r="K179" s="41">
        <v>0</v>
      </c>
      <c r="L179" s="41"/>
      <c r="M179" s="41"/>
      <c r="N179" s="41"/>
      <c r="O179" s="41"/>
      <c r="P179" s="41"/>
      <c r="Q179" s="41"/>
      <c r="R179" s="72">
        <v>0.38900000000000001</v>
      </c>
      <c r="S179" s="72">
        <v>0.38900000000000001</v>
      </c>
      <c r="T179" s="72">
        <v>0.38900000000000001</v>
      </c>
      <c r="U179" s="72">
        <v>0.38900000000000001</v>
      </c>
      <c r="V179" s="46">
        <f t="shared" si="117"/>
        <v>20</v>
      </c>
      <c r="W179" s="46">
        <f t="shared" si="118"/>
        <v>20</v>
      </c>
      <c r="X179" s="46">
        <f t="shared" si="119"/>
        <v>0</v>
      </c>
      <c r="Y179" s="169">
        <f t="shared" si="120"/>
        <v>0</v>
      </c>
      <c r="Z179" s="250"/>
      <c r="AA179" s="202"/>
      <c r="AB179" s="202"/>
      <c r="AC179" s="202"/>
      <c r="AD179" s="202"/>
      <c r="AE179" s="202"/>
      <c r="AF179" s="202"/>
      <c r="AG179" s="202"/>
      <c r="AH179" s="202"/>
      <c r="AI179" s="186"/>
      <c r="AJ179" s="186"/>
    </row>
    <row r="180" spans="1:36" ht="19.5" thickBot="1" x14ac:dyDescent="0.3">
      <c r="A180" s="334"/>
      <c r="B180" s="461"/>
      <c r="C180" s="360"/>
      <c r="D180" s="360"/>
      <c r="E180" s="38" t="s">
        <v>361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/>
      <c r="M180" s="38"/>
      <c r="N180" s="38"/>
      <c r="O180" s="38"/>
      <c r="P180" s="38"/>
      <c r="Q180" s="38"/>
      <c r="R180" s="70">
        <v>0.38900000000000001</v>
      </c>
      <c r="S180" s="70">
        <v>0.38900000000000001</v>
      </c>
      <c r="T180" s="70">
        <v>0.38900000000000001</v>
      </c>
      <c r="U180" s="70">
        <v>0.38900000000000001</v>
      </c>
      <c r="V180" s="50">
        <f t="shared" si="117"/>
        <v>0</v>
      </c>
      <c r="W180" s="50">
        <f t="shared" si="118"/>
        <v>0</v>
      </c>
      <c r="X180" s="50">
        <f t="shared" si="119"/>
        <v>0</v>
      </c>
      <c r="Y180" s="170">
        <f t="shared" si="120"/>
        <v>0</v>
      </c>
      <c r="Z180" s="251"/>
      <c r="AA180" s="203"/>
      <c r="AB180" s="203"/>
      <c r="AC180" s="203"/>
      <c r="AD180" s="203"/>
      <c r="AE180" s="203"/>
      <c r="AF180" s="203"/>
      <c r="AG180" s="203"/>
      <c r="AH180" s="203"/>
      <c r="AI180" s="187"/>
      <c r="AJ180" s="187"/>
    </row>
    <row r="181" spans="1:36" ht="18.75" x14ac:dyDescent="0.25">
      <c r="A181" s="351"/>
      <c r="B181" s="545" t="s">
        <v>930</v>
      </c>
      <c r="C181" s="359" t="s">
        <v>128</v>
      </c>
      <c r="D181" s="359"/>
      <c r="E181" s="165" t="s">
        <v>301</v>
      </c>
      <c r="F181" s="165">
        <v>0</v>
      </c>
      <c r="G181" s="165">
        <v>0</v>
      </c>
      <c r="H181" s="165">
        <v>0</v>
      </c>
      <c r="I181" s="165">
        <v>67.3</v>
      </c>
      <c r="J181" s="165">
        <v>37.9</v>
      </c>
      <c r="K181" s="165">
        <v>32.4</v>
      </c>
      <c r="L181" s="165"/>
      <c r="M181" s="165"/>
      <c r="N181" s="165"/>
      <c r="O181" s="165"/>
      <c r="P181" s="165"/>
      <c r="Q181" s="165"/>
      <c r="R181" s="166"/>
      <c r="S181" s="166"/>
      <c r="T181" s="166"/>
      <c r="U181" s="166"/>
      <c r="V181" s="167"/>
      <c r="W181" s="167"/>
      <c r="X181" s="167"/>
      <c r="Y181" s="181"/>
      <c r="Z181" s="181"/>
      <c r="AA181" s="180"/>
      <c r="AB181" s="180"/>
      <c r="AC181" s="180"/>
      <c r="AD181" s="180"/>
      <c r="AE181" s="180"/>
      <c r="AF181" s="180"/>
      <c r="AG181" s="180"/>
      <c r="AH181" s="180"/>
      <c r="AI181" s="565"/>
      <c r="AJ181" s="565"/>
    </row>
    <row r="182" spans="1:36" ht="18.75" x14ac:dyDescent="0.25">
      <c r="A182" s="398"/>
      <c r="B182" s="546"/>
      <c r="C182" s="369"/>
      <c r="D182" s="369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6"/>
      <c r="S182" s="166"/>
      <c r="T182" s="166"/>
      <c r="U182" s="166"/>
      <c r="V182" s="167"/>
      <c r="W182" s="167"/>
      <c r="X182" s="167"/>
      <c r="Y182" s="181"/>
      <c r="Z182" s="181"/>
      <c r="AA182" s="180"/>
      <c r="AB182" s="180"/>
      <c r="AC182" s="180"/>
      <c r="AD182" s="180"/>
      <c r="AE182" s="180"/>
      <c r="AF182" s="180"/>
      <c r="AG182" s="180"/>
      <c r="AH182" s="180"/>
      <c r="AI182" s="565"/>
      <c r="AJ182" s="565"/>
    </row>
    <row r="183" spans="1:36" ht="18.75" x14ac:dyDescent="0.25">
      <c r="A183" s="398"/>
      <c r="B183" s="546"/>
      <c r="C183" s="369"/>
      <c r="D183" s="369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6"/>
      <c r="S183" s="166"/>
      <c r="T183" s="166"/>
      <c r="U183" s="166"/>
      <c r="V183" s="167"/>
      <c r="W183" s="167"/>
      <c r="X183" s="167"/>
      <c r="Y183" s="181"/>
      <c r="Z183" s="181"/>
      <c r="AA183" s="180"/>
      <c r="AB183" s="180"/>
      <c r="AC183" s="180"/>
      <c r="AD183" s="180"/>
      <c r="AE183" s="180"/>
      <c r="AF183" s="180"/>
      <c r="AG183" s="180"/>
      <c r="AH183" s="180"/>
      <c r="AI183" s="565"/>
      <c r="AJ183" s="565"/>
    </row>
    <row r="184" spans="1:36" ht="19.5" thickBot="1" x14ac:dyDescent="0.3">
      <c r="A184" s="352"/>
      <c r="B184" s="547"/>
      <c r="C184" s="360"/>
      <c r="D184" s="360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6"/>
      <c r="S184" s="166"/>
      <c r="T184" s="166"/>
      <c r="U184" s="166"/>
      <c r="V184" s="167"/>
      <c r="W184" s="167"/>
      <c r="X184" s="167"/>
      <c r="Y184" s="181"/>
      <c r="Z184" s="181"/>
      <c r="AA184" s="180"/>
      <c r="AB184" s="180"/>
      <c r="AC184" s="180"/>
      <c r="AD184" s="180"/>
      <c r="AE184" s="180"/>
      <c r="AF184" s="180"/>
      <c r="AG184" s="180"/>
      <c r="AH184" s="180"/>
      <c r="AI184" s="565"/>
      <c r="AJ184" s="565"/>
    </row>
    <row r="185" spans="1:36" ht="18.75" x14ac:dyDescent="0.25">
      <c r="A185" s="381">
        <v>31</v>
      </c>
      <c r="B185" s="541" t="s">
        <v>903</v>
      </c>
      <c r="C185" s="359" t="s">
        <v>87</v>
      </c>
      <c r="D185" s="359">
        <f>400*0.9</f>
        <v>360</v>
      </c>
      <c r="E185" s="4" t="s">
        <v>362</v>
      </c>
      <c r="F185" s="4">
        <v>99</v>
      </c>
      <c r="G185" s="4">
        <v>99</v>
      </c>
      <c r="H185" s="4">
        <v>99</v>
      </c>
      <c r="I185" s="4">
        <v>102</v>
      </c>
      <c r="J185" s="4">
        <v>102</v>
      </c>
      <c r="K185" s="4">
        <v>102</v>
      </c>
      <c r="L185" s="4"/>
      <c r="M185" s="4"/>
      <c r="N185" s="4"/>
      <c r="O185" s="4"/>
      <c r="P185" s="4"/>
      <c r="Q185" s="4"/>
      <c r="R185" s="75">
        <v>0.39</v>
      </c>
      <c r="S185" s="75">
        <v>0.39</v>
      </c>
      <c r="T185" s="75">
        <v>0.4</v>
      </c>
      <c r="U185" s="75">
        <v>0.4</v>
      </c>
      <c r="V185" s="44">
        <f t="shared" ref="V185:V188" si="126">IF(AND(F185=0,G185=0,H185=0),0,IF(AND(F185=0,G185=0),H185,IF(AND(F185=0,H185=0),G185,IF(AND(G185=0,H185=0),F185,IF(F185=0,(G185+H185)/2,IF(G185=0,(F185+H185)/2,IF(H185=0,(F185+G185)/2,(F185+G185+H185)/3)))))))</f>
        <v>99</v>
      </c>
      <c r="W185" s="44">
        <f t="shared" ref="W185:W188" si="127">IF(AND(I185=0,J185=0,K185=0),0,IF(AND(I185=0,J185=0),K185,IF(AND(I185=0,K185=0),J185,IF(AND(J185=0,K185=0),I185,IF(I185=0,(J185+K185)/2,IF(J185=0,(I185+K185)/2,IF(K185=0,(I185+J185)/2,(I185+J185+K185)/3)))))))</f>
        <v>102</v>
      </c>
      <c r="X185" s="44">
        <f t="shared" ref="X185:X188" si="128">IF(AND(L185=0,M185=0,N185=0),0,IF(AND(L185=0,M185=0),N185,IF(AND(L185=0,N185=0),M185,IF(AND(M185=0,N185=0),L185,IF(L185=0,(M185+N185)/2,IF(M185=0,(L185+N185)/2,IF(N185=0,(L185+M185)/2,(L185+M185+N185)/3)))))))</f>
        <v>0</v>
      </c>
      <c r="Y185" s="168">
        <f t="shared" ref="Y185:Y188" si="129">IF(AND(O185=0,P185=0,Q185=0),0,IF(AND(O185=0,P185=0),Q185,IF(AND(O185=0,Q185=0),P185,IF(AND(P185=0,Q185=0),O185,IF(O185=0,(P185+Q185)/2,IF(P185=0,(O185+Q185)/2,IF(Q185=0,(O185+P185)/2,(O185+P185+Q185)/3)))))))</f>
        <v>0</v>
      </c>
      <c r="Z185" s="249">
        <f>SUM(V185:V188)</f>
        <v>99</v>
      </c>
      <c r="AA185" s="201">
        <f>SUM(W185:W188)</f>
        <v>102</v>
      </c>
      <c r="AB185" s="201">
        <f>SUM(X185:X188)</f>
        <v>0</v>
      </c>
      <c r="AC185" s="201">
        <f>SUM(Y185:Y188)</f>
        <v>0</v>
      </c>
      <c r="AD185" s="201">
        <f t="shared" ref="AD185" si="130">Z185*0.38*0.9*SQRT(3)</f>
        <v>58.643776242667037</v>
      </c>
      <c r="AE185" s="201">
        <f t="shared" ref="AE185" si="131">AA185*0.38*0.9*SQRT(3)</f>
        <v>60.420860371232713</v>
      </c>
      <c r="AF185" s="201">
        <f t="shared" ref="AF185" si="132">AB185*0.38*0.9*SQRT(3)</f>
        <v>0</v>
      </c>
      <c r="AG185" s="201">
        <f t="shared" ref="AG185" si="133">AC185*0.38*0.9*SQRT(3)</f>
        <v>0</v>
      </c>
      <c r="AH185" s="201">
        <f>MAX(Z185:AC188)</f>
        <v>102</v>
      </c>
      <c r="AI185" s="185">
        <f t="shared" ref="AI185" si="134">AH185*0.38*0.9*SQRT(3)</f>
        <v>60.420860371232713</v>
      </c>
      <c r="AJ185" s="185">
        <f>D185-AI185</f>
        <v>299.57913962876728</v>
      </c>
    </row>
    <row r="186" spans="1:36" ht="18.75" x14ac:dyDescent="0.25">
      <c r="A186" s="333"/>
      <c r="B186" s="542"/>
      <c r="C186" s="369"/>
      <c r="D186" s="369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3"/>
      <c r="S186" s="73"/>
      <c r="T186" s="73"/>
      <c r="U186" s="73"/>
      <c r="V186" s="46">
        <f t="shared" si="126"/>
        <v>0</v>
      </c>
      <c r="W186" s="46">
        <f t="shared" si="127"/>
        <v>0</v>
      </c>
      <c r="X186" s="46">
        <f t="shared" si="128"/>
        <v>0</v>
      </c>
      <c r="Y186" s="169">
        <f t="shared" si="129"/>
        <v>0</v>
      </c>
      <c r="Z186" s="250"/>
      <c r="AA186" s="202"/>
      <c r="AB186" s="202"/>
      <c r="AC186" s="202"/>
      <c r="AD186" s="202"/>
      <c r="AE186" s="202"/>
      <c r="AF186" s="202"/>
      <c r="AG186" s="202"/>
      <c r="AH186" s="202"/>
      <c r="AI186" s="186"/>
      <c r="AJ186" s="186"/>
    </row>
    <row r="187" spans="1:36" ht="18.75" x14ac:dyDescent="0.25">
      <c r="A187" s="333"/>
      <c r="B187" s="542"/>
      <c r="C187" s="369"/>
      <c r="D187" s="369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72"/>
      <c r="S187" s="72"/>
      <c r="T187" s="72"/>
      <c r="U187" s="72"/>
      <c r="V187" s="46">
        <f t="shared" si="126"/>
        <v>0</v>
      </c>
      <c r="W187" s="46">
        <f t="shared" si="127"/>
        <v>0</v>
      </c>
      <c r="X187" s="46">
        <f t="shared" si="128"/>
        <v>0</v>
      </c>
      <c r="Y187" s="169">
        <f t="shared" si="129"/>
        <v>0</v>
      </c>
      <c r="Z187" s="250"/>
      <c r="AA187" s="202"/>
      <c r="AB187" s="202"/>
      <c r="AC187" s="202"/>
      <c r="AD187" s="202"/>
      <c r="AE187" s="202"/>
      <c r="AF187" s="202"/>
      <c r="AG187" s="202"/>
      <c r="AH187" s="202"/>
      <c r="AI187" s="186"/>
      <c r="AJ187" s="186"/>
    </row>
    <row r="188" spans="1:36" ht="19.5" thickBot="1" x14ac:dyDescent="0.3">
      <c r="A188" s="334"/>
      <c r="B188" s="543"/>
      <c r="C188" s="360"/>
      <c r="D188" s="360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70"/>
      <c r="S188" s="70"/>
      <c r="T188" s="70"/>
      <c r="U188" s="70"/>
      <c r="V188" s="50">
        <f t="shared" si="126"/>
        <v>0</v>
      </c>
      <c r="W188" s="50">
        <f t="shared" si="127"/>
        <v>0</v>
      </c>
      <c r="X188" s="50">
        <f t="shared" si="128"/>
        <v>0</v>
      </c>
      <c r="Y188" s="170">
        <f t="shared" si="129"/>
        <v>0</v>
      </c>
      <c r="Z188" s="251"/>
      <c r="AA188" s="203"/>
      <c r="AB188" s="203"/>
      <c r="AC188" s="203"/>
      <c r="AD188" s="203"/>
      <c r="AE188" s="203"/>
      <c r="AF188" s="203"/>
      <c r="AG188" s="203"/>
      <c r="AH188" s="203"/>
      <c r="AI188" s="187"/>
      <c r="AJ188" s="187"/>
    </row>
    <row r="189" spans="1:36" ht="18.75" x14ac:dyDescent="0.25">
      <c r="A189" s="381">
        <v>32</v>
      </c>
      <c r="B189" s="541" t="s">
        <v>904</v>
      </c>
      <c r="C189" s="359" t="s">
        <v>128</v>
      </c>
      <c r="D189" s="359">
        <f>100*0.9</f>
        <v>90</v>
      </c>
      <c r="E189" s="4" t="s">
        <v>363</v>
      </c>
      <c r="F189" s="4">
        <v>8.6</v>
      </c>
      <c r="G189" s="4">
        <v>8.6</v>
      </c>
      <c r="H189" s="4">
        <v>8.6</v>
      </c>
      <c r="I189" s="4">
        <v>9</v>
      </c>
      <c r="J189" s="4">
        <v>9</v>
      </c>
      <c r="K189" s="4">
        <v>9</v>
      </c>
      <c r="L189" s="4"/>
      <c r="M189" s="4"/>
      <c r="N189" s="4"/>
      <c r="O189" s="4"/>
      <c r="P189" s="4"/>
      <c r="Q189" s="4"/>
      <c r="R189" s="75">
        <v>0.39</v>
      </c>
      <c r="S189" s="75">
        <v>0.39</v>
      </c>
      <c r="T189" s="75">
        <v>0.39</v>
      </c>
      <c r="U189" s="75">
        <v>0.39</v>
      </c>
      <c r="V189" s="44">
        <f t="shared" ref="V189:V192" si="135">IF(AND(F189=0,G189=0,H189=0),0,IF(AND(F189=0,G189=0),H189,IF(AND(F189=0,H189=0),G189,IF(AND(G189=0,H189=0),F189,IF(F189=0,(G189+H189)/2,IF(G189=0,(F189+H189)/2,IF(H189=0,(F189+G189)/2,(F189+G189+H189)/3)))))))</f>
        <v>8.6</v>
      </c>
      <c r="W189" s="44">
        <f t="shared" ref="W189:W192" si="136">IF(AND(I189=0,J189=0,K189=0),0,IF(AND(I189=0,J189=0),K189,IF(AND(I189=0,K189=0),J189,IF(AND(J189=0,K189=0),I189,IF(I189=0,(J189+K189)/2,IF(J189=0,(I189+K189)/2,IF(K189=0,(I189+J189)/2,(I189+J189+K189)/3)))))))</f>
        <v>9</v>
      </c>
      <c r="X189" s="44">
        <f t="shared" ref="X189:X192" si="137">IF(AND(L189=0,M189=0,N189=0),0,IF(AND(L189=0,M189=0),N189,IF(AND(L189=0,N189=0),M189,IF(AND(M189=0,N189=0),L189,IF(L189=0,(M189+N189)/2,IF(M189=0,(L189+N189)/2,IF(N189=0,(L189+M189)/2,(L189+M189+N189)/3)))))))</f>
        <v>0</v>
      </c>
      <c r="Y189" s="168">
        <f t="shared" ref="Y189:Y192" si="138">IF(AND(O189=0,P189=0,Q189=0),0,IF(AND(O189=0,P189=0),Q189,IF(AND(O189=0,Q189=0),P189,IF(AND(P189=0,Q189=0),O189,IF(O189=0,(P189+Q189)/2,IF(P189=0,(O189+Q189)/2,IF(Q189=0,(O189+P189)/2,(O189+P189+Q189)/3)))))))</f>
        <v>0</v>
      </c>
      <c r="Z189" s="249">
        <f>SUM(V189:V192)</f>
        <v>8.6</v>
      </c>
      <c r="AA189" s="201">
        <f>SUM(W189:W192)</f>
        <v>9</v>
      </c>
      <c r="AB189" s="201">
        <f>SUM(X189:X192)</f>
        <v>0</v>
      </c>
      <c r="AC189" s="201">
        <f>SUM(Y189:Y192)</f>
        <v>0</v>
      </c>
      <c r="AD189" s="201">
        <f t="shared" ref="AD189" si="139">Z189*0.38*0.9*SQRT(3)</f>
        <v>5.0943078352215814</v>
      </c>
      <c r="AE189" s="201">
        <f t="shared" ref="AE189" si="140">AA189*0.38*0.9*SQRT(3)</f>
        <v>5.3312523856970033</v>
      </c>
      <c r="AF189" s="201">
        <f t="shared" ref="AF189" si="141">AB189*0.38*0.9*SQRT(3)</f>
        <v>0</v>
      </c>
      <c r="AG189" s="201">
        <f t="shared" ref="AG189" si="142">AC189*0.38*0.9*SQRT(3)</f>
        <v>0</v>
      </c>
      <c r="AH189" s="201">
        <f>MAX(Z189:AC192)</f>
        <v>9</v>
      </c>
      <c r="AI189" s="185">
        <f t="shared" ref="AI189" si="143">AH189*0.38*0.9*SQRT(3)</f>
        <v>5.3312523856970033</v>
      </c>
      <c r="AJ189" s="185">
        <f>D189-AI189</f>
        <v>84.668747614303001</v>
      </c>
    </row>
    <row r="190" spans="1:36" ht="18.75" x14ac:dyDescent="0.25">
      <c r="A190" s="333"/>
      <c r="B190" s="542"/>
      <c r="C190" s="369"/>
      <c r="D190" s="369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3"/>
      <c r="S190" s="73"/>
      <c r="T190" s="73"/>
      <c r="U190" s="73"/>
      <c r="V190" s="46">
        <f t="shared" si="135"/>
        <v>0</v>
      </c>
      <c r="W190" s="46">
        <f t="shared" si="136"/>
        <v>0</v>
      </c>
      <c r="X190" s="46">
        <f t="shared" si="137"/>
        <v>0</v>
      </c>
      <c r="Y190" s="169">
        <f t="shared" si="138"/>
        <v>0</v>
      </c>
      <c r="Z190" s="250"/>
      <c r="AA190" s="202"/>
      <c r="AB190" s="202"/>
      <c r="AC190" s="202"/>
      <c r="AD190" s="202"/>
      <c r="AE190" s="202"/>
      <c r="AF190" s="202"/>
      <c r="AG190" s="202"/>
      <c r="AH190" s="202"/>
      <c r="AI190" s="186"/>
      <c r="AJ190" s="186"/>
    </row>
    <row r="191" spans="1:36" ht="18.75" x14ac:dyDescent="0.25">
      <c r="A191" s="333"/>
      <c r="B191" s="542"/>
      <c r="C191" s="369"/>
      <c r="D191" s="369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72"/>
      <c r="S191" s="72"/>
      <c r="T191" s="72"/>
      <c r="U191" s="72"/>
      <c r="V191" s="46">
        <f t="shared" si="135"/>
        <v>0</v>
      </c>
      <c r="W191" s="46">
        <f t="shared" si="136"/>
        <v>0</v>
      </c>
      <c r="X191" s="46">
        <f t="shared" si="137"/>
        <v>0</v>
      </c>
      <c r="Y191" s="169">
        <f t="shared" si="138"/>
        <v>0</v>
      </c>
      <c r="Z191" s="250"/>
      <c r="AA191" s="202"/>
      <c r="AB191" s="202"/>
      <c r="AC191" s="202"/>
      <c r="AD191" s="202"/>
      <c r="AE191" s="202"/>
      <c r="AF191" s="202"/>
      <c r="AG191" s="202"/>
      <c r="AH191" s="202"/>
      <c r="AI191" s="186"/>
      <c r="AJ191" s="186"/>
    </row>
    <row r="192" spans="1:36" ht="19.5" thickBot="1" x14ac:dyDescent="0.3">
      <c r="A192" s="334"/>
      <c r="B192" s="543"/>
      <c r="C192" s="360"/>
      <c r="D192" s="360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70"/>
      <c r="S192" s="70"/>
      <c r="T192" s="70"/>
      <c r="U192" s="70"/>
      <c r="V192" s="50">
        <f t="shared" si="135"/>
        <v>0</v>
      </c>
      <c r="W192" s="50">
        <f t="shared" si="136"/>
        <v>0</v>
      </c>
      <c r="X192" s="50">
        <f t="shared" si="137"/>
        <v>0</v>
      </c>
      <c r="Y192" s="170">
        <f t="shared" si="138"/>
        <v>0</v>
      </c>
      <c r="Z192" s="251"/>
      <c r="AA192" s="203"/>
      <c r="AB192" s="203"/>
      <c r="AC192" s="203"/>
      <c r="AD192" s="203"/>
      <c r="AE192" s="203"/>
      <c r="AF192" s="203"/>
      <c r="AG192" s="203"/>
      <c r="AH192" s="203"/>
      <c r="AI192" s="187"/>
      <c r="AJ192" s="187"/>
    </row>
    <row r="193" spans="1:36" ht="18.75" x14ac:dyDescent="0.25">
      <c r="A193" s="381">
        <v>33</v>
      </c>
      <c r="B193" s="460" t="s">
        <v>905</v>
      </c>
      <c r="C193" s="359" t="s">
        <v>128</v>
      </c>
      <c r="D193" s="359">
        <f>100*0.9</f>
        <v>90</v>
      </c>
      <c r="E193" s="4" t="s">
        <v>364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/>
      <c r="M193" s="4"/>
      <c r="N193" s="4"/>
      <c r="O193" s="4"/>
      <c r="P193" s="4"/>
      <c r="Q193" s="4"/>
      <c r="R193" s="75">
        <v>0.39</v>
      </c>
      <c r="S193" s="75">
        <v>0.39</v>
      </c>
      <c r="T193" s="75">
        <v>0.39</v>
      </c>
      <c r="U193" s="75">
        <v>0.39</v>
      </c>
      <c r="V193" s="44">
        <f t="shared" ref="V193:V216" si="144">IF(AND(F193=0,G193=0,H193=0),0,IF(AND(F193=0,G193=0),H193,IF(AND(F193=0,H193=0),G193,IF(AND(G193=0,H193=0),F193,IF(F193=0,(G193+H193)/2,IF(G193=0,(F193+H193)/2,IF(H193=0,(F193+G193)/2,(F193+G193+H193)/3)))))))</f>
        <v>0</v>
      </c>
      <c r="W193" s="44">
        <f t="shared" ref="W193:W216" si="145">IF(AND(I193=0,J193=0,K193=0),0,IF(AND(I193=0,J193=0),K193,IF(AND(I193=0,K193=0),J193,IF(AND(J193=0,K193=0),I193,IF(I193=0,(J193+K193)/2,IF(J193=0,(I193+K193)/2,IF(K193=0,(I193+J193)/2,(I193+J193+K193)/3)))))))</f>
        <v>0</v>
      </c>
      <c r="X193" s="44">
        <f t="shared" ref="X193:X216" si="146">IF(AND(L193=0,M193=0,N193=0),0,IF(AND(L193=0,M193=0),N193,IF(AND(L193=0,N193=0),M193,IF(AND(M193=0,N193=0),L193,IF(L193=0,(M193+N193)/2,IF(M193=0,(L193+N193)/2,IF(N193=0,(L193+M193)/2,(L193+M193+N193)/3)))))))</f>
        <v>0</v>
      </c>
      <c r="Y193" s="168">
        <f t="shared" ref="Y193:Y216" si="147">IF(AND(O193=0,P193=0,Q193=0),0,IF(AND(O193=0,P193=0),Q193,IF(AND(O193=0,Q193=0),P193,IF(AND(P193=0,Q193=0),O193,IF(O193=0,(P193+Q193)/2,IF(P193=0,(O193+Q193)/2,IF(Q193=0,(O193+P193)/2,(O193+P193+Q193)/3)))))))</f>
        <v>0</v>
      </c>
      <c r="Z193" s="249">
        <f>SUM(V193:V196)</f>
        <v>0</v>
      </c>
      <c r="AA193" s="201">
        <f>SUM(W193:W196)</f>
        <v>0</v>
      </c>
      <c r="AB193" s="201">
        <f>SUM(X193:X196)</f>
        <v>0</v>
      </c>
      <c r="AC193" s="201">
        <f>SUM(Y193:Y196)</f>
        <v>0</v>
      </c>
      <c r="AD193" s="201">
        <f t="shared" ref="AD193" si="148">Z193*0.38*0.9*SQRT(3)</f>
        <v>0</v>
      </c>
      <c r="AE193" s="201">
        <f t="shared" ref="AE193" si="149">AA193*0.38*0.9*SQRT(3)</f>
        <v>0</v>
      </c>
      <c r="AF193" s="201">
        <f t="shared" ref="AF193" si="150">AB193*0.38*0.9*SQRT(3)</f>
        <v>0</v>
      </c>
      <c r="AG193" s="201">
        <f t="shared" ref="AG193" si="151">AC193*0.38*0.9*SQRT(3)</f>
        <v>0</v>
      </c>
      <c r="AH193" s="201">
        <f>MAX(Z193:AC196)</f>
        <v>0</v>
      </c>
      <c r="AI193" s="185">
        <f t="shared" ref="AI193" si="152">AH193*0.38*0.9*SQRT(3)</f>
        <v>0</v>
      </c>
      <c r="AJ193" s="185">
        <f>D193-AI193</f>
        <v>90</v>
      </c>
    </row>
    <row r="194" spans="1:36" ht="18.75" x14ac:dyDescent="0.25">
      <c r="A194" s="333"/>
      <c r="B194" s="540"/>
      <c r="C194" s="369"/>
      <c r="D194" s="369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3"/>
      <c r="S194" s="73"/>
      <c r="T194" s="73"/>
      <c r="U194" s="73"/>
      <c r="V194" s="46">
        <f t="shared" si="144"/>
        <v>0</v>
      </c>
      <c r="W194" s="46">
        <f t="shared" si="145"/>
        <v>0</v>
      </c>
      <c r="X194" s="46">
        <f t="shared" si="146"/>
        <v>0</v>
      </c>
      <c r="Y194" s="169">
        <f t="shared" si="147"/>
        <v>0</v>
      </c>
      <c r="Z194" s="250"/>
      <c r="AA194" s="202"/>
      <c r="AB194" s="202"/>
      <c r="AC194" s="202"/>
      <c r="AD194" s="202"/>
      <c r="AE194" s="202"/>
      <c r="AF194" s="202"/>
      <c r="AG194" s="202"/>
      <c r="AH194" s="202"/>
      <c r="AI194" s="186"/>
      <c r="AJ194" s="186"/>
    </row>
    <row r="195" spans="1:36" ht="18.75" x14ac:dyDescent="0.25">
      <c r="A195" s="333"/>
      <c r="B195" s="540"/>
      <c r="C195" s="369"/>
      <c r="D195" s="369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72"/>
      <c r="S195" s="72"/>
      <c r="T195" s="72"/>
      <c r="U195" s="72"/>
      <c r="V195" s="46">
        <f t="shared" si="144"/>
        <v>0</v>
      </c>
      <c r="W195" s="46">
        <f t="shared" si="145"/>
        <v>0</v>
      </c>
      <c r="X195" s="46">
        <f t="shared" si="146"/>
        <v>0</v>
      </c>
      <c r="Y195" s="169">
        <f t="shared" si="147"/>
        <v>0</v>
      </c>
      <c r="Z195" s="250"/>
      <c r="AA195" s="202"/>
      <c r="AB195" s="202"/>
      <c r="AC195" s="202"/>
      <c r="AD195" s="202"/>
      <c r="AE195" s="202"/>
      <c r="AF195" s="202"/>
      <c r="AG195" s="202"/>
      <c r="AH195" s="202"/>
      <c r="AI195" s="186"/>
      <c r="AJ195" s="186"/>
    </row>
    <row r="196" spans="1:36" ht="19.5" thickBot="1" x14ac:dyDescent="0.3">
      <c r="A196" s="334"/>
      <c r="B196" s="461"/>
      <c r="C196" s="360"/>
      <c r="D196" s="360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70"/>
      <c r="S196" s="70"/>
      <c r="T196" s="70"/>
      <c r="U196" s="70"/>
      <c r="V196" s="50">
        <f t="shared" si="144"/>
        <v>0</v>
      </c>
      <c r="W196" s="50">
        <f t="shared" si="145"/>
        <v>0</v>
      </c>
      <c r="X196" s="50">
        <f t="shared" si="146"/>
        <v>0</v>
      </c>
      <c r="Y196" s="170">
        <f t="shared" si="147"/>
        <v>0</v>
      </c>
      <c r="Z196" s="251"/>
      <c r="AA196" s="203"/>
      <c r="AB196" s="203"/>
      <c r="AC196" s="203"/>
      <c r="AD196" s="203"/>
      <c r="AE196" s="203"/>
      <c r="AF196" s="203"/>
      <c r="AG196" s="203"/>
      <c r="AH196" s="203"/>
      <c r="AI196" s="187"/>
      <c r="AJ196" s="187"/>
    </row>
    <row r="197" spans="1:36" ht="18.75" x14ac:dyDescent="0.25">
      <c r="A197" s="332">
        <v>34</v>
      </c>
      <c r="B197" s="539" t="s">
        <v>906</v>
      </c>
      <c r="C197" s="355" t="s">
        <v>881</v>
      </c>
      <c r="D197" s="355">
        <f>(630+630)*0.9</f>
        <v>1134</v>
      </c>
      <c r="E197" s="18" t="s">
        <v>365</v>
      </c>
      <c r="F197" s="18">
        <v>29</v>
      </c>
      <c r="G197" s="18">
        <v>27</v>
      </c>
      <c r="H197" s="18">
        <v>30</v>
      </c>
      <c r="I197" s="18">
        <v>69</v>
      </c>
      <c r="J197" s="18">
        <v>22</v>
      </c>
      <c r="K197" s="18">
        <v>38</v>
      </c>
      <c r="L197" s="18"/>
      <c r="M197" s="18"/>
      <c r="N197" s="18"/>
      <c r="O197" s="18"/>
      <c r="P197" s="18"/>
      <c r="Q197" s="18"/>
      <c r="R197" s="71">
        <v>0.38900000000000001</v>
      </c>
      <c r="S197" s="71">
        <v>0.38900000000000001</v>
      </c>
      <c r="T197" s="71">
        <v>0.38900000000000001</v>
      </c>
      <c r="U197" s="71">
        <v>0.38900000000000001</v>
      </c>
      <c r="V197" s="56">
        <f t="shared" si="144"/>
        <v>28.666666666666668</v>
      </c>
      <c r="W197" s="56">
        <f t="shared" si="145"/>
        <v>43</v>
      </c>
      <c r="X197" s="56">
        <f t="shared" si="146"/>
        <v>0</v>
      </c>
      <c r="Y197" s="171">
        <f t="shared" si="147"/>
        <v>0</v>
      </c>
      <c r="Z197" s="267">
        <f t="shared" ref="Z197:AB197" si="153">SUM(V197:V216)</f>
        <v>295</v>
      </c>
      <c r="AA197" s="264">
        <f t="shared" si="153"/>
        <v>183.16666666666666</v>
      </c>
      <c r="AB197" s="264">
        <f t="shared" si="153"/>
        <v>0</v>
      </c>
      <c r="AC197" s="264">
        <f>SUM(Y197:Y216)</f>
        <v>0</v>
      </c>
      <c r="AD197" s="201">
        <f t="shared" ref="AD197:AG197" si="154">Z197*0.38*0.9*SQRT(3)</f>
        <v>174.74660597562402</v>
      </c>
      <c r="AE197" s="201">
        <f t="shared" si="154"/>
        <v>108.50085873853716</v>
      </c>
      <c r="AF197" s="201">
        <f t="shared" si="154"/>
        <v>0</v>
      </c>
      <c r="AG197" s="201">
        <f t="shared" si="154"/>
        <v>0</v>
      </c>
      <c r="AH197" s="264">
        <f t="shared" ref="AH197" si="155">MAX(Z197:AC216)</f>
        <v>295</v>
      </c>
      <c r="AI197" s="185">
        <f t="shared" ref="AI197" si="156">AH197*0.38*0.9*SQRT(3)</f>
        <v>174.74660597562402</v>
      </c>
      <c r="AJ197" s="185">
        <f>D197-AI197</f>
        <v>959.25339402437601</v>
      </c>
    </row>
    <row r="198" spans="1:36" ht="18.75" x14ac:dyDescent="0.25">
      <c r="A198" s="333"/>
      <c r="B198" s="540"/>
      <c r="C198" s="369"/>
      <c r="D198" s="373"/>
      <c r="E198" s="7" t="s">
        <v>366</v>
      </c>
      <c r="F198" s="7">
        <v>37</v>
      </c>
      <c r="G198" s="7">
        <v>41</v>
      </c>
      <c r="H198" s="7">
        <v>29</v>
      </c>
      <c r="I198" s="7">
        <v>4</v>
      </c>
      <c r="J198" s="7">
        <v>13</v>
      </c>
      <c r="K198" s="7">
        <v>15</v>
      </c>
      <c r="L198" s="7"/>
      <c r="M198" s="7"/>
      <c r="N198" s="7"/>
      <c r="O198" s="7"/>
      <c r="P198" s="7"/>
      <c r="Q198" s="7"/>
      <c r="R198" s="73">
        <v>0.38900000000000001</v>
      </c>
      <c r="S198" s="73">
        <v>0.38900000000000001</v>
      </c>
      <c r="T198" s="73">
        <v>0.38900000000000001</v>
      </c>
      <c r="U198" s="73">
        <v>0.38900000000000001</v>
      </c>
      <c r="V198" s="46">
        <f t="shared" si="144"/>
        <v>35.666666666666664</v>
      </c>
      <c r="W198" s="46">
        <f t="shared" si="145"/>
        <v>10.666666666666666</v>
      </c>
      <c r="X198" s="46">
        <f t="shared" si="146"/>
        <v>0</v>
      </c>
      <c r="Y198" s="169">
        <f t="shared" si="147"/>
        <v>0</v>
      </c>
      <c r="Z198" s="250"/>
      <c r="AA198" s="202"/>
      <c r="AB198" s="202"/>
      <c r="AC198" s="202"/>
      <c r="AD198" s="202"/>
      <c r="AE198" s="202"/>
      <c r="AF198" s="202"/>
      <c r="AG198" s="202"/>
      <c r="AH198" s="202"/>
      <c r="AI198" s="186"/>
      <c r="AJ198" s="186"/>
    </row>
    <row r="199" spans="1:36" ht="18.75" x14ac:dyDescent="0.25">
      <c r="A199" s="333"/>
      <c r="B199" s="540"/>
      <c r="C199" s="369"/>
      <c r="D199" s="373"/>
      <c r="E199" s="41" t="s">
        <v>367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/>
      <c r="M199" s="41"/>
      <c r="N199" s="41"/>
      <c r="O199" s="41"/>
      <c r="P199" s="41"/>
      <c r="Q199" s="41"/>
      <c r="R199" s="73">
        <v>0.38900000000000001</v>
      </c>
      <c r="S199" s="73">
        <v>0.38900000000000001</v>
      </c>
      <c r="T199" s="73">
        <v>0.38900000000000001</v>
      </c>
      <c r="U199" s="73">
        <v>0.38900000000000001</v>
      </c>
      <c r="V199" s="46">
        <f t="shared" si="144"/>
        <v>0</v>
      </c>
      <c r="W199" s="46">
        <f t="shared" si="145"/>
        <v>0</v>
      </c>
      <c r="X199" s="46">
        <f t="shared" si="146"/>
        <v>0</v>
      </c>
      <c r="Y199" s="169">
        <f t="shared" si="147"/>
        <v>0</v>
      </c>
      <c r="Z199" s="250"/>
      <c r="AA199" s="202"/>
      <c r="AB199" s="202"/>
      <c r="AC199" s="202"/>
      <c r="AD199" s="202"/>
      <c r="AE199" s="202"/>
      <c r="AF199" s="202"/>
      <c r="AG199" s="202"/>
      <c r="AH199" s="202"/>
      <c r="AI199" s="186"/>
      <c r="AJ199" s="186"/>
    </row>
    <row r="200" spans="1:36" ht="18.75" x14ac:dyDescent="0.25">
      <c r="A200" s="333"/>
      <c r="B200" s="540"/>
      <c r="C200" s="369"/>
      <c r="D200" s="373"/>
      <c r="E200" s="7" t="s">
        <v>368</v>
      </c>
      <c r="F200" s="7">
        <v>31</v>
      </c>
      <c r="G200" s="7">
        <v>27</v>
      </c>
      <c r="H200" s="7">
        <v>34</v>
      </c>
      <c r="I200" s="7">
        <v>28</v>
      </c>
      <c r="J200" s="7">
        <v>13</v>
      </c>
      <c r="K200" s="7">
        <v>9</v>
      </c>
      <c r="L200" s="7"/>
      <c r="M200" s="7"/>
      <c r="N200" s="7"/>
      <c r="O200" s="7"/>
      <c r="P200" s="7"/>
      <c r="Q200" s="7"/>
      <c r="R200" s="73">
        <v>0.38900000000000001</v>
      </c>
      <c r="S200" s="73">
        <v>0.38900000000000001</v>
      </c>
      <c r="T200" s="73">
        <v>0.38900000000000001</v>
      </c>
      <c r="U200" s="73">
        <v>0.38900000000000001</v>
      </c>
      <c r="V200" s="46">
        <f t="shared" si="144"/>
        <v>30.666666666666668</v>
      </c>
      <c r="W200" s="46">
        <f t="shared" si="145"/>
        <v>16.666666666666668</v>
      </c>
      <c r="X200" s="46">
        <f t="shared" si="146"/>
        <v>0</v>
      </c>
      <c r="Y200" s="169">
        <f t="shared" si="147"/>
        <v>0</v>
      </c>
      <c r="Z200" s="250"/>
      <c r="AA200" s="202"/>
      <c r="AB200" s="202"/>
      <c r="AC200" s="202"/>
      <c r="AD200" s="202"/>
      <c r="AE200" s="202"/>
      <c r="AF200" s="202"/>
      <c r="AG200" s="202"/>
      <c r="AH200" s="202"/>
      <c r="AI200" s="186"/>
      <c r="AJ200" s="186"/>
    </row>
    <row r="201" spans="1:36" ht="18.75" x14ac:dyDescent="0.25">
      <c r="A201" s="333"/>
      <c r="B201" s="540"/>
      <c r="C201" s="369"/>
      <c r="D201" s="373"/>
      <c r="E201" s="41" t="s">
        <v>369</v>
      </c>
      <c r="F201" s="41">
        <v>45</v>
      </c>
      <c r="G201" s="41">
        <v>43</v>
      </c>
      <c r="H201" s="41">
        <v>56</v>
      </c>
      <c r="I201" s="41">
        <v>15</v>
      </c>
      <c r="J201" s="41">
        <v>19</v>
      </c>
      <c r="K201" s="41">
        <v>23</v>
      </c>
      <c r="L201" s="41"/>
      <c r="M201" s="41"/>
      <c r="N201" s="41"/>
      <c r="O201" s="41"/>
      <c r="P201" s="41"/>
      <c r="Q201" s="41"/>
      <c r="R201" s="72">
        <v>0.38900000000000001</v>
      </c>
      <c r="S201" s="72">
        <v>0.38900000000000001</v>
      </c>
      <c r="T201" s="72">
        <v>0.38900000000000001</v>
      </c>
      <c r="U201" s="72">
        <v>0.38900000000000001</v>
      </c>
      <c r="V201" s="46">
        <f t="shared" si="144"/>
        <v>48</v>
      </c>
      <c r="W201" s="46">
        <f t="shared" si="145"/>
        <v>19</v>
      </c>
      <c r="X201" s="46">
        <f t="shared" si="146"/>
        <v>0</v>
      </c>
      <c r="Y201" s="169">
        <f t="shared" si="147"/>
        <v>0</v>
      </c>
      <c r="Z201" s="250"/>
      <c r="AA201" s="202"/>
      <c r="AB201" s="202"/>
      <c r="AC201" s="202"/>
      <c r="AD201" s="202"/>
      <c r="AE201" s="202"/>
      <c r="AF201" s="202"/>
      <c r="AG201" s="202"/>
      <c r="AH201" s="202"/>
      <c r="AI201" s="186"/>
      <c r="AJ201" s="186"/>
    </row>
    <row r="202" spans="1:36" ht="18.75" x14ac:dyDescent="0.25">
      <c r="A202" s="333"/>
      <c r="B202" s="540"/>
      <c r="C202" s="369"/>
      <c r="D202" s="373"/>
      <c r="E202" s="7" t="s">
        <v>145</v>
      </c>
      <c r="F202" s="7">
        <v>0.5</v>
      </c>
      <c r="G202" s="7">
        <v>0</v>
      </c>
      <c r="H202" s="7">
        <v>0</v>
      </c>
      <c r="I202" s="7">
        <v>0.6</v>
      </c>
      <c r="J202" s="7">
        <v>1.3</v>
      </c>
      <c r="K202" s="7">
        <v>0.6</v>
      </c>
      <c r="L202" s="7"/>
      <c r="M202" s="7"/>
      <c r="N202" s="7"/>
      <c r="O202" s="7"/>
      <c r="P202" s="7"/>
      <c r="Q202" s="7"/>
      <c r="R202" s="73">
        <v>0.38900000000000001</v>
      </c>
      <c r="S202" s="73">
        <v>0.38900000000000001</v>
      </c>
      <c r="T202" s="73">
        <v>0.38900000000000001</v>
      </c>
      <c r="U202" s="73">
        <v>0.38900000000000001</v>
      </c>
      <c r="V202" s="46">
        <f t="shared" si="144"/>
        <v>0.5</v>
      </c>
      <c r="W202" s="46">
        <f t="shared" si="145"/>
        <v>0.83333333333333337</v>
      </c>
      <c r="X202" s="46">
        <f t="shared" si="146"/>
        <v>0</v>
      </c>
      <c r="Y202" s="169">
        <f t="shared" si="147"/>
        <v>0</v>
      </c>
      <c r="Z202" s="250"/>
      <c r="AA202" s="202"/>
      <c r="AB202" s="202"/>
      <c r="AC202" s="202"/>
      <c r="AD202" s="202"/>
      <c r="AE202" s="202"/>
      <c r="AF202" s="202"/>
      <c r="AG202" s="202"/>
      <c r="AH202" s="202"/>
      <c r="AI202" s="186"/>
      <c r="AJ202" s="186"/>
    </row>
    <row r="203" spans="1:36" ht="18.75" x14ac:dyDescent="0.25">
      <c r="A203" s="333"/>
      <c r="B203" s="540"/>
      <c r="C203" s="369"/>
      <c r="D203" s="373"/>
      <c r="E203" s="41" t="s">
        <v>370</v>
      </c>
      <c r="F203" s="41">
        <v>65</v>
      </c>
      <c r="G203" s="41">
        <v>81</v>
      </c>
      <c r="H203" s="41">
        <v>35</v>
      </c>
      <c r="I203" s="41">
        <v>16</v>
      </c>
      <c r="J203" s="41">
        <v>40</v>
      </c>
      <c r="K203" s="41">
        <v>7</v>
      </c>
      <c r="L203" s="41"/>
      <c r="M203" s="41"/>
      <c r="N203" s="41"/>
      <c r="O203" s="41"/>
      <c r="P203" s="41"/>
      <c r="Q203" s="41"/>
      <c r="R203" s="72">
        <v>0.38900000000000001</v>
      </c>
      <c r="S203" s="72">
        <v>0.38900000000000001</v>
      </c>
      <c r="T203" s="72">
        <v>0.38900000000000001</v>
      </c>
      <c r="U203" s="72">
        <v>0.38900000000000001</v>
      </c>
      <c r="V203" s="46">
        <f t="shared" si="144"/>
        <v>60.333333333333336</v>
      </c>
      <c r="W203" s="46">
        <f t="shared" si="145"/>
        <v>21</v>
      </c>
      <c r="X203" s="46">
        <f t="shared" si="146"/>
        <v>0</v>
      </c>
      <c r="Y203" s="169">
        <f t="shared" si="147"/>
        <v>0</v>
      </c>
      <c r="Z203" s="250"/>
      <c r="AA203" s="202"/>
      <c r="AB203" s="202"/>
      <c r="AC203" s="202"/>
      <c r="AD203" s="202"/>
      <c r="AE203" s="202"/>
      <c r="AF203" s="202"/>
      <c r="AG203" s="202"/>
      <c r="AH203" s="202"/>
      <c r="AI203" s="186"/>
      <c r="AJ203" s="186"/>
    </row>
    <row r="204" spans="1:36" ht="18.75" x14ac:dyDescent="0.25">
      <c r="A204" s="333"/>
      <c r="B204" s="540"/>
      <c r="C204" s="369"/>
      <c r="D204" s="373"/>
      <c r="E204" s="7" t="s">
        <v>279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/>
      <c r="M204" s="7"/>
      <c r="N204" s="7"/>
      <c r="O204" s="7"/>
      <c r="P204" s="7"/>
      <c r="Q204" s="7"/>
      <c r="R204" s="73">
        <v>0.38900000000000001</v>
      </c>
      <c r="S204" s="73">
        <v>0.38900000000000001</v>
      </c>
      <c r="T204" s="73">
        <v>0.38900000000000001</v>
      </c>
      <c r="U204" s="73">
        <v>0.38900000000000001</v>
      </c>
      <c r="V204" s="46">
        <f t="shared" si="144"/>
        <v>0</v>
      </c>
      <c r="W204" s="46">
        <f t="shared" si="145"/>
        <v>0</v>
      </c>
      <c r="X204" s="46">
        <f t="shared" si="146"/>
        <v>0</v>
      </c>
      <c r="Y204" s="169">
        <f t="shared" si="147"/>
        <v>0</v>
      </c>
      <c r="Z204" s="250"/>
      <c r="AA204" s="202"/>
      <c r="AB204" s="202"/>
      <c r="AC204" s="202"/>
      <c r="AD204" s="202"/>
      <c r="AE204" s="202"/>
      <c r="AF204" s="202"/>
      <c r="AG204" s="202"/>
      <c r="AH204" s="202"/>
      <c r="AI204" s="186"/>
      <c r="AJ204" s="186"/>
    </row>
    <row r="205" spans="1:36" ht="18.75" x14ac:dyDescent="0.25">
      <c r="A205" s="333"/>
      <c r="B205" s="540"/>
      <c r="C205" s="369"/>
      <c r="D205" s="373"/>
      <c r="E205" s="41" t="s">
        <v>371</v>
      </c>
      <c r="F205" s="41">
        <v>7</v>
      </c>
      <c r="G205" s="41">
        <v>38</v>
      </c>
      <c r="H205" s="41">
        <v>14</v>
      </c>
      <c r="I205" s="41">
        <v>12</v>
      </c>
      <c r="J205" s="41">
        <v>32</v>
      </c>
      <c r="K205" s="41">
        <v>4</v>
      </c>
      <c r="L205" s="41"/>
      <c r="M205" s="41"/>
      <c r="N205" s="41"/>
      <c r="O205" s="41"/>
      <c r="P205" s="41"/>
      <c r="Q205" s="41"/>
      <c r="R205" s="72">
        <v>0.38900000000000001</v>
      </c>
      <c r="S205" s="72">
        <v>0.38900000000000001</v>
      </c>
      <c r="T205" s="72">
        <v>0.38900000000000001</v>
      </c>
      <c r="U205" s="72">
        <v>0.38900000000000001</v>
      </c>
      <c r="V205" s="46">
        <f t="shared" si="144"/>
        <v>19.666666666666668</v>
      </c>
      <c r="W205" s="46">
        <f t="shared" si="145"/>
        <v>16</v>
      </c>
      <c r="X205" s="46">
        <f t="shared" si="146"/>
        <v>0</v>
      </c>
      <c r="Y205" s="169">
        <f t="shared" si="147"/>
        <v>0</v>
      </c>
      <c r="Z205" s="250"/>
      <c r="AA205" s="202"/>
      <c r="AB205" s="202"/>
      <c r="AC205" s="202"/>
      <c r="AD205" s="202"/>
      <c r="AE205" s="202"/>
      <c r="AF205" s="202"/>
      <c r="AG205" s="202"/>
      <c r="AH205" s="202"/>
      <c r="AI205" s="186"/>
      <c r="AJ205" s="186"/>
    </row>
    <row r="206" spans="1:36" ht="18.75" x14ac:dyDescent="0.25">
      <c r="A206" s="333"/>
      <c r="B206" s="540"/>
      <c r="C206" s="369"/>
      <c r="D206" s="373"/>
      <c r="E206" s="7" t="s">
        <v>372</v>
      </c>
      <c r="F206" s="7">
        <v>0</v>
      </c>
      <c r="G206" s="7">
        <v>0</v>
      </c>
      <c r="H206" s="7">
        <v>4</v>
      </c>
      <c r="I206" s="7">
        <v>0</v>
      </c>
      <c r="J206" s="7">
        <v>0</v>
      </c>
      <c r="K206" s="7">
        <v>4</v>
      </c>
      <c r="L206" s="7"/>
      <c r="M206" s="7"/>
      <c r="N206" s="7"/>
      <c r="O206" s="7"/>
      <c r="P206" s="7"/>
      <c r="Q206" s="7"/>
      <c r="R206" s="73">
        <v>0.38900000000000001</v>
      </c>
      <c r="S206" s="73">
        <v>0.38900000000000001</v>
      </c>
      <c r="T206" s="73">
        <v>0.38900000000000001</v>
      </c>
      <c r="U206" s="73">
        <v>0.38900000000000001</v>
      </c>
      <c r="V206" s="46">
        <f t="shared" si="144"/>
        <v>4</v>
      </c>
      <c r="W206" s="46">
        <f t="shared" si="145"/>
        <v>4</v>
      </c>
      <c r="X206" s="46">
        <f t="shared" si="146"/>
        <v>0</v>
      </c>
      <c r="Y206" s="169">
        <f t="shared" si="147"/>
        <v>0</v>
      </c>
      <c r="Z206" s="250"/>
      <c r="AA206" s="202"/>
      <c r="AB206" s="202"/>
      <c r="AC206" s="202"/>
      <c r="AD206" s="202"/>
      <c r="AE206" s="202"/>
      <c r="AF206" s="202"/>
      <c r="AG206" s="202"/>
      <c r="AH206" s="202"/>
      <c r="AI206" s="186"/>
      <c r="AJ206" s="186"/>
    </row>
    <row r="207" spans="1:36" ht="18.75" x14ac:dyDescent="0.25">
      <c r="A207" s="333"/>
      <c r="B207" s="540"/>
      <c r="C207" s="369"/>
      <c r="D207" s="373"/>
      <c r="E207" s="41" t="s">
        <v>373</v>
      </c>
      <c r="F207" s="41">
        <v>79</v>
      </c>
      <c r="G207" s="41">
        <v>66</v>
      </c>
      <c r="H207" s="41">
        <v>32</v>
      </c>
      <c r="I207" s="41">
        <v>28</v>
      </c>
      <c r="J207" s="41">
        <v>42</v>
      </c>
      <c r="K207" s="41">
        <v>19</v>
      </c>
      <c r="L207" s="41"/>
      <c r="M207" s="41"/>
      <c r="N207" s="41"/>
      <c r="O207" s="41"/>
      <c r="P207" s="41"/>
      <c r="Q207" s="41"/>
      <c r="R207" s="72">
        <v>0.38900000000000001</v>
      </c>
      <c r="S207" s="72">
        <v>0.38900000000000001</v>
      </c>
      <c r="T207" s="72">
        <v>0.38900000000000001</v>
      </c>
      <c r="U207" s="72">
        <v>0.38900000000000001</v>
      </c>
      <c r="V207" s="46">
        <f t="shared" si="144"/>
        <v>59</v>
      </c>
      <c r="W207" s="46">
        <f t="shared" si="145"/>
        <v>29.666666666666668</v>
      </c>
      <c r="X207" s="46">
        <f t="shared" si="146"/>
        <v>0</v>
      </c>
      <c r="Y207" s="169">
        <f t="shared" si="147"/>
        <v>0</v>
      </c>
      <c r="Z207" s="250"/>
      <c r="AA207" s="202"/>
      <c r="AB207" s="202"/>
      <c r="AC207" s="202"/>
      <c r="AD207" s="202"/>
      <c r="AE207" s="202"/>
      <c r="AF207" s="202"/>
      <c r="AG207" s="202"/>
      <c r="AH207" s="202"/>
      <c r="AI207" s="186"/>
      <c r="AJ207" s="186"/>
    </row>
    <row r="208" spans="1:36" ht="18.75" x14ac:dyDescent="0.25">
      <c r="A208" s="333"/>
      <c r="B208" s="540"/>
      <c r="C208" s="369"/>
      <c r="D208" s="373"/>
      <c r="E208" s="7" t="s">
        <v>374</v>
      </c>
      <c r="F208" s="7">
        <v>4</v>
      </c>
      <c r="G208" s="7">
        <v>3</v>
      </c>
      <c r="H208" s="7">
        <v>7</v>
      </c>
      <c r="I208" s="7">
        <v>12</v>
      </c>
      <c r="J208" s="7">
        <v>3</v>
      </c>
      <c r="K208" s="7">
        <v>36</v>
      </c>
      <c r="L208" s="7"/>
      <c r="M208" s="7"/>
      <c r="N208" s="7"/>
      <c r="O208" s="7"/>
      <c r="P208" s="7"/>
      <c r="Q208" s="7"/>
      <c r="R208" s="73">
        <v>0.38900000000000001</v>
      </c>
      <c r="S208" s="73">
        <v>0.38900000000000001</v>
      </c>
      <c r="T208" s="73">
        <v>0.38900000000000001</v>
      </c>
      <c r="U208" s="73">
        <v>0.38900000000000001</v>
      </c>
      <c r="V208" s="46">
        <f t="shared" si="144"/>
        <v>4.666666666666667</v>
      </c>
      <c r="W208" s="46">
        <f t="shared" si="145"/>
        <v>17</v>
      </c>
      <c r="X208" s="46">
        <f t="shared" si="146"/>
        <v>0</v>
      </c>
      <c r="Y208" s="169">
        <f t="shared" si="147"/>
        <v>0</v>
      </c>
      <c r="Z208" s="250"/>
      <c r="AA208" s="202"/>
      <c r="AB208" s="202"/>
      <c r="AC208" s="202"/>
      <c r="AD208" s="202"/>
      <c r="AE208" s="202"/>
      <c r="AF208" s="202"/>
      <c r="AG208" s="202"/>
      <c r="AH208" s="202"/>
      <c r="AI208" s="186"/>
      <c r="AJ208" s="186"/>
    </row>
    <row r="209" spans="1:36" ht="18.75" x14ac:dyDescent="0.25">
      <c r="A209" s="333"/>
      <c r="B209" s="540"/>
      <c r="C209" s="369"/>
      <c r="D209" s="373"/>
      <c r="E209" s="41" t="s">
        <v>375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/>
      <c r="M209" s="41"/>
      <c r="N209" s="41"/>
      <c r="O209" s="41"/>
      <c r="P209" s="41"/>
      <c r="Q209" s="41"/>
      <c r="R209" s="72">
        <v>0.38900000000000001</v>
      </c>
      <c r="S209" s="72">
        <v>0.38900000000000001</v>
      </c>
      <c r="T209" s="72">
        <v>0.38900000000000001</v>
      </c>
      <c r="U209" s="72">
        <v>0.38900000000000001</v>
      </c>
      <c r="V209" s="46">
        <f t="shared" si="144"/>
        <v>0</v>
      </c>
      <c r="W209" s="46">
        <f t="shared" si="145"/>
        <v>0</v>
      </c>
      <c r="X209" s="46">
        <f t="shared" si="146"/>
        <v>0</v>
      </c>
      <c r="Y209" s="169">
        <f t="shared" si="147"/>
        <v>0</v>
      </c>
      <c r="Z209" s="250"/>
      <c r="AA209" s="202"/>
      <c r="AB209" s="202"/>
      <c r="AC209" s="202"/>
      <c r="AD209" s="202"/>
      <c r="AE209" s="202"/>
      <c r="AF209" s="202"/>
      <c r="AG209" s="202"/>
      <c r="AH209" s="202"/>
      <c r="AI209" s="186"/>
      <c r="AJ209" s="186"/>
    </row>
    <row r="210" spans="1:36" ht="18.75" x14ac:dyDescent="0.25">
      <c r="A210" s="333"/>
      <c r="B210" s="540"/>
      <c r="C210" s="369"/>
      <c r="D210" s="373"/>
      <c r="E210" s="7" t="s">
        <v>376</v>
      </c>
      <c r="F210" s="7">
        <v>0.5</v>
      </c>
      <c r="G210" s="7">
        <v>1</v>
      </c>
      <c r="H210" s="7">
        <v>10</v>
      </c>
      <c r="I210" s="7">
        <v>7</v>
      </c>
      <c r="J210" s="7">
        <v>1</v>
      </c>
      <c r="K210" s="7">
        <v>8</v>
      </c>
      <c r="L210" s="7"/>
      <c r="M210" s="7"/>
      <c r="N210" s="7"/>
      <c r="O210" s="7"/>
      <c r="P210" s="7"/>
      <c r="Q210" s="7"/>
      <c r="R210" s="73">
        <v>0.38900000000000001</v>
      </c>
      <c r="S210" s="73">
        <v>0.38900000000000001</v>
      </c>
      <c r="T210" s="73">
        <v>0.38900000000000001</v>
      </c>
      <c r="U210" s="73">
        <v>0.38900000000000001</v>
      </c>
      <c r="V210" s="46">
        <f t="shared" si="144"/>
        <v>3.8333333333333335</v>
      </c>
      <c r="W210" s="46">
        <f t="shared" si="145"/>
        <v>5.333333333333333</v>
      </c>
      <c r="X210" s="46">
        <f t="shared" si="146"/>
        <v>0</v>
      </c>
      <c r="Y210" s="169">
        <f t="shared" si="147"/>
        <v>0</v>
      </c>
      <c r="Z210" s="250"/>
      <c r="AA210" s="202"/>
      <c r="AB210" s="202"/>
      <c r="AC210" s="202"/>
      <c r="AD210" s="202"/>
      <c r="AE210" s="202"/>
      <c r="AF210" s="202"/>
      <c r="AG210" s="202"/>
      <c r="AH210" s="202"/>
      <c r="AI210" s="186"/>
      <c r="AJ210" s="186"/>
    </row>
    <row r="211" spans="1:36" ht="18.75" x14ac:dyDescent="0.25">
      <c r="A211" s="333"/>
      <c r="B211" s="540"/>
      <c r="C211" s="369"/>
      <c r="D211" s="373"/>
      <c r="E211" s="41" t="s">
        <v>377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/>
      <c r="M211" s="41"/>
      <c r="N211" s="41"/>
      <c r="O211" s="41"/>
      <c r="P211" s="41"/>
      <c r="Q211" s="41"/>
      <c r="R211" s="72">
        <v>0.38900000000000001</v>
      </c>
      <c r="S211" s="72">
        <v>0.38900000000000001</v>
      </c>
      <c r="T211" s="72">
        <v>0.38900000000000001</v>
      </c>
      <c r="U211" s="72">
        <v>0.38900000000000001</v>
      </c>
      <c r="V211" s="46">
        <f t="shared" si="144"/>
        <v>0</v>
      </c>
      <c r="W211" s="46">
        <f t="shared" si="145"/>
        <v>0</v>
      </c>
      <c r="X211" s="46">
        <f t="shared" si="146"/>
        <v>0</v>
      </c>
      <c r="Y211" s="169">
        <f t="shared" si="147"/>
        <v>0</v>
      </c>
      <c r="Z211" s="250"/>
      <c r="AA211" s="202"/>
      <c r="AB211" s="202"/>
      <c r="AC211" s="202"/>
      <c r="AD211" s="202"/>
      <c r="AE211" s="202"/>
      <c r="AF211" s="202"/>
      <c r="AG211" s="202"/>
      <c r="AH211" s="202"/>
      <c r="AI211" s="186"/>
      <c r="AJ211" s="186"/>
    </row>
    <row r="212" spans="1:36" ht="18.75" x14ac:dyDescent="0.25">
      <c r="A212" s="333"/>
      <c r="B212" s="540"/>
      <c r="C212" s="369"/>
      <c r="D212" s="373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3"/>
      <c r="S212" s="73"/>
      <c r="T212" s="73"/>
      <c r="U212" s="73"/>
      <c r="V212" s="46">
        <f t="shared" si="144"/>
        <v>0</v>
      </c>
      <c r="W212" s="46">
        <f t="shared" si="145"/>
        <v>0</v>
      </c>
      <c r="X212" s="46">
        <f t="shared" si="146"/>
        <v>0</v>
      </c>
      <c r="Y212" s="169">
        <f t="shared" si="147"/>
        <v>0</v>
      </c>
      <c r="Z212" s="250"/>
      <c r="AA212" s="202"/>
      <c r="AB212" s="202"/>
      <c r="AC212" s="202"/>
      <c r="AD212" s="202"/>
      <c r="AE212" s="202"/>
      <c r="AF212" s="202"/>
      <c r="AG212" s="202"/>
      <c r="AH212" s="202"/>
      <c r="AI212" s="186"/>
      <c r="AJ212" s="186"/>
    </row>
    <row r="213" spans="1:36" ht="18.75" x14ac:dyDescent="0.25">
      <c r="A213" s="333"/>
      <c r="B213" s="540"/>
      <c r="C213" s="369"/>
      <c r="D213" s="373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72"/>
      <c r="S213" s="72"/>
      <c r="T213" s="72"/>
      <c r="U213" s="72"/>
      <c r="V213" s="46">
        <f t="shared" si="144"/>
        <v>0</v>
      </c>
      <c r="W213" s="46">
        <f t="shared" si="145"/>
        <v>0</v>
      </c>
      <c r="X213" s="46">
        <f t="shared" si="146"/>
        <v>0</v>
      </c>
      <c r="Y213" s="169">
        <f t="shared" si="147"/>
        <v>0</v>
      </c>
      <c r="Z213" s="250"/>
      <c r="AA213" s="202"/>
      <c r="AB213" s="202"/>
      <c r="AC213" s="202"/>
      <c r="AD213" s="202"/>
      <c r="AE213" s="202"/>
      <c r="AF213" s="202"/>
      <c r="AG213" s="202"/>
      <c r="AH213" s="202"/>
      <c r="AI213" s="186"/>
      <c r="AJ213" s="186"/>
    </row>
    <row r="214" spans="1:36" ht="18.75" x14ac:dyDescent="0.25">
      <c r="A214" s="333"/>
      <c r="B214" s="540"/>
      <c r="C214" s="369"/>
      <c r="D214" s="373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3"/>
      <c r="S214" s="73"/>
      <c r="T214" s="73"/>
      <c r="U214" s="73"/>
      <c r="V214" s="46">
        <f t="shared" si="144"/>
        <v>0</v>
      </c>
      <c r="W214" s="46">
        <f t="shared" si="145"/>
        <v>0</v>
      </c>
      <c r="X214" s="46">
        <f t="shared" si="146"/>
        <v>0</v>
      </c>
      <c r="Y214" s="169">
        <f t="shared" si="147"/>
        <v>0</v>
      </c>
      <c r="Z214" s="250"/>
      <c r="AA214" s="202"/>
      <c r="AB214" s="202"/>
      <c r="AC214" s="202"/>
      <c r="AD214" s="202"/>
      <c r="AE214" s="202"/>
      <c r="AF214" s="202"/>
      <c r="AG214" s="202"/>
      <c r="AH214" s="202"/>
      <c r="AI214" s="186"/>
      <c r="AJ214" s="186"/>
    </row>
    <row r="215" spans="1:36" ht="18.75" x14ac:dyDescent="0.25">
      <c r="A215" s="333"/>
      <c r="B215" s="540"/>
      <c r="C215" s="369"/>
      <c r="D215" s="373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72"/>
      <c r="S215" s="72"/>
      <c r="T215" s="72"/>
      <c r="U215" s="72"/>
      <c r="V215" s="46">
        <f t="shared" si="144"/>
        <v>0</v>
      </c>
      <c r="W215" s="46">
        <f t="shared" si="145"/>
        <v>0</v>
      </c>
      <c r="X215" s="46">
        <f t="shared" si="146"/>
        <v>0</v>
      </c>
      <c r="Y215" s="169">
        <f t="shared" si="147"/>
        <v>0</v>
      </c>
      <c r="Z215" s="250"/>
      <c r="AA215" s="202"/>
      <c r="AB215" s="202"/>
      <c r="AC215" s="202"/>
      <c r="AD215" s="202"/>
      <c r="AE215" s="202"/>
      <c r="AF215" s="202"/>
      <c r="AG215" s="202"/>
      <c r="AH215" s="202"/>
      <c r="AI215" s="186"/>
      <c r="AJ215" s="186"/>
    </row>
    <row r="216" spans="1:36" ht="19.5" thickBot="1" x14ac:dyDescent="0.3">
      <c r="A216" s="334"/>
      <c r="B216" s="461"/>
      <c r="C216" s="360"/>
      <c r="D216" s="356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70"/>
      <c r="S216" s="70"/>
      <c r="T216" s="70"/>
      <c r="U216" s="70"/>
      <c r="V216" s="50">
        <f t="shared" si="144"/>
        <v>0</v>
      </c>
      <c r="W216" s="50">
        <f t="shared" si="145"/>
        <v>0</v>
      </c>
      <c r="X216" s="50">
        <f t="shared" si="146"/>
        <v>0</v>
      </c>
      <c r="Y216" s="170">
        <f t="shared" si="147"/>
        <v>0</v>
      </c>
      <c r="Z216" s="251"/>
      <c r="AA216" s="203"/>
      <c r="AB216" s="203"/>
      <c r="AC216" s="203"/>
      <c r="AD216" s="203"/>
      <c r="AE216" s="203"/>
      <c r="AF216" s="203"/>
      <c r="AG216" s="203"/>
      <c r="AH216" s="203"/>
      <c r="AI216" s="187"/>
      <c r="AJ216" s="187"/>
    </row>
    <row r="217" spans="1:36" ht="18.75" x14ac:dyDescent="0.25">
      <c r="A217" s="332">
        <v>35</v>
      </c>
      <c r="B217" s="370" t="s">
        <v>378</v>
      </c>
      <c r="C217" s="359" t="s">
        <v>14</v>
      </c>
      <c r="D217" s="359">
        <f>630*0.9</f>
        <v>567</v>
      </c>
      <c r="E217" s="18" t="s">
        <v>379</v>
      </c>
      <c r="F217" s="18">
        <v>1260</v>
      </c>
      <c r="G217" s="18">
        <v>1244.25</v>
      </c>
      <c r="H217" s="18">
        <v>1275.75</v>
      </c>
      <c r="I217" s="18">
        <v>551.25</v>
      </c>
      <c r="J217" s="18">
        <v>567</v>
      </c>
      <c r="K217" s="18">
        <v>551.25</v>
      </c>
      <c r="L217" s="18"/>
      <c r="M217" s="18"/>
      <c r="N217" s="18"/>
      <c r="O217" s="18"/>
      <c r="P217" s="18"/>
      <c r="Q217" s="18"/>
      <c r="R217" s="41">
        <v>0.38</v>
      </c>
      <c r="S217" s="41">
        <v>0.38</v>
      </c>
      <c r="T217" s="41">
        <v>0.38</v>
      </c>
      <c r="U217" s="41">
        <v>0.38</v>
      </c>
      <c r="V217" s="56">
        <f t="shared" ref="V217:V218" si="157">IF(AND(F217=0,G217=0,H217=0),0,IF(AND(F217=0,G217=0),H217,IF(AND(F217=0,H217=0),G217,IF(AND(G217=0,H217=0),F217,IF(F217=0,(G217+H217)/2,IF(G217=0,(F217+H217)/2,IF(H217=0,(F217+G217)/2,(F217+G217+H217)/3)))))))</f>
        <v>1260</v>
      </c>
      <c r="W217" s="56">
        <f t="shared" ref="W217:W218" si="158">IF(AND(I217=0,J217=0,K217=0),0,IF(AND(I217=0,J217=0),K217,IF(AND(I217=0,K217=0),J217,IF(AND(J217=0,K217=0),I217,IF(I217=0,(J217+K217)/2,IF(J217=0,(I217+K217)/2,IF(K217=0,(I217+J217)/2,(I217+J217+K217)/3)))))))</f>
        <v>556.5</v>
      </c>
      <c r="X217" s="56">
        <f t="shared" ref="X217:X218" si="159">IF(AND(L217=0,M217=0,N217=0),0,IF(AND(L217=0,M217=0),N217,IF(AND(L217=0,N217=0),M217,IF(AND(M217=0,N217=0),L217,IF(L217=0,(M217+N217)/2,IF(M217=0,(L217+N217)/2,IF(N217=0,(L217+M217)/2,(L217+M217+N217)/3)))))))</f>
        <v>0</v>
      </c>
      <c r="Y217" s="171">
        <f t="shared" ref="Y217:Y218" si="160">IF(AND(O217=0,P217=0,Q217=0),0,IF(AND(O217=0,P217=0),Q217,IF(AND(O217=0,Q217=0),P217,IF(AND(P217=0,Q217=0),O217,IF(O217=0,(P217+Q217)/2,IF(P217=0,(O217+Q217)/2,IF(Q217=0,(O217+P217)/2,(O217+P217+Q217)/3)))))))</f>
        <v>0</v>
      </c>
      <c r="Z217" s="267">
        <f>SUM(V217:V218)</f>
        <v>1260</v>
      </c>
      <c r="AA217" s="264">
        <f>SUM(W217:W218)</f>
        <v>556.5</v>
      </c>
      <c r="AB217" s="264">
        <f>SUM(X217:X218)</f>
        <v>0</v>
      </c>
      <c r="AC217" s="264">
        <f>SUM(Y217:Y218)</f>
        <v>0</v>
      </c>
      <c r="AD217" s="201">
        <f t="shared" ref="AD217" si="161">Z217*0.38*0.9*SQRT(3)</f>
        <v>746.37533399758058</v>
      </c>
      <c r="AE217" s="201">
        <f t="shared" ref="AE217" si="162">AA217*0.38*0.9*SQRT(3)</f>
        <v>329.64910584893141</v>
      </c>
      <c r="AF217" s="201">
        <f t="shared" ref="AF217" si="163">AB217*0.38*0.9*SQRT(3)</f>
        <v>0</v>
      </c>
      <c r="AG217" s="201">
        <f t="shared" ref="AG217" si="164">AC217*0.38*0.9*SQRT(3)</f>
        <v>0</v>
      </c>
      <c r="AH217" s="264">
        <f>MAX(Z217:AC218)</f>
        <v>1260</v>
      </c>
      <c r="AI217" s="185">
        <f t="shared" ref="AI217" si="165">AH217*0.38*0.9*SQRT(3)</f>
        <v>746.37533399758058</v>
      </c>
      <c r="AJ217" s="185">
        <f>D217-AI217</f>
        <v>-179.37533399758058</v>
      </c>
    </row>
    <row r="218" spans="1:36" ht="19.5" thickBot="1" x14ac:dyDescent="0.3">
      <c r="A218" s="334"/>
      <c r="B218" s="372"/>
      <c r="C218" s="360"/>
      <c r="D218" s="360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70"/>
      <c r="S218" s="70"/>
      <c r="T218" s="70"/>
      <c r="U218" s="70"/>
      <c r="V218" s="50">
        <f t="shared" si="157"/>
        <v>0</v>
      </c>
      <c r="W218" s="50">
        <f t="shared" si="158"/>
        <v>0</v>
      </c>
      <c r="X218" s="50">
        <f t="shared" si="159"/>
        <v>0</v>
      </c>
      <c r="Y218" s="170">
        <f t="shared" si="160"/>
        <v>0</v>
      </c>
      <c r="Z218" s="251"/>
      <c r="AA218" s="203"/>
      <c r="AB218" s="203"/>
      <c r="AC218" s="203"/>
      <c r="AD218" s="203"/>
      <c r="AE218" s="203"/>
      <c r="AF218" s="203"/>
      <c r="AG218" s="203"/>
      <c r="AH218" s="203"/>
      <c r="AI218" s="187"/>
      <c r="AJ218" s="187"/>
    </row>
    <row r="219" spans="1:36" ht="18.75" x14ac:dyDescent="0.25">
      <c r="A219" s="332">
        <v>36</v>
      </c>
      <c r="B219" s="370" t="s">
        <v>380</v>
      </c>
      <c r="C219" s="359" t="s">
        <v>14</v>
      </c>
      <c r="D219" s="359">
        <f>630*0.9</f>
        <v>567</v>
      </c>
      <c r="E219" s="18" t="s">
        <v>381</v>
      </c>
      <c r="F219" s="18">
        <v>220.5</v>
      </c>
      <c r="G219" s="18">
        <v>252</v>
      </c>
      <c r="H219" s="18">
        <v>220.5</v>
      </c>
      <c r="I219" s="18">
        <v>252</v>
      </c>
      <c r="J219" s="18">
        <v>267.75</v>
      </c>
      <c r="K219" s="18">
        <v>267.75</v>
      </c>
      <c r="L219" s="18"/>
      <c r="M219" s="18"/>
      <c r="N219" s="18"/>
      <c r="O219" s="18"/>
      <c r="P219" s="18"/>
      <c r="Q219" s="18"/>
      <c r="R219" s="41">
        <v>0.38</v>
      </c>
      <c r="S219" s="41">
        <v>0.38</v>
      </c>
      <c r="T219" s="41">
        <v>0.38</v>
      </c>
      <c r="U219" s="41">
        <v>0.38</v>
      </c>
      <c r="V219" s="56">
        <f t="shared" ref="V219:V220" si="166">IF(AND(F219=0,G219=0,H219=0),0,IF(AND(F219=0,G219=0),H219,IF(AND(F219=0,H219=0),G219,IF(AND(G219=0,H219=0),F219,IF(F219=0,(G219+H219)/2,IF(G219=0,(F219+H219)/2,IF(H219=0,(F219+G219)/2,(F219+G219+H219)/3)))))))</f>
        <v>231</v>
      </c>
      <c r="W219" s="56">
        <f t="shared" ref="W219:W220" si="167">IF(AND(I219=0,J219=0,K219=0),0,IF(AND(I219=0,J219=0),K219,IF(AND(I219=0,K219=0),J219,IF(AND(J219=0,K219=0),I219,IF(I219=0,(J219+K219)/2,IF(J219=0,(I219+K219)/2,IF(K219=0,(I219+J219)/2,(I219+J219+K219)/3)))))))</f>
        <v>262.5</v>
      </c>
      <c r="X219" s="56">
        <f t="shared" ref="X219:X220" si="168">IF(AND(L219=0,M219=0,N219=0),0,IF(AND(L219=0,M219=0),N219,IF(AND(L219=0,N219=0),M219,IF(AND(M219=0,N219=0),L219,IF(L219=0,(M219+N219)/2,IF(M219=0,(L219+N219)/2,IF(N219=0,(L219+M219)/2,(L219+M219+N219)/3)))))))</f>
        <v>0</v>
      </c>
      <c r="Y219" s="171">
        <f t="shared" ref="Y219:Y220" si="169">IF(AND(O219=0,P219=0,Q219=0),0,IF(AND(O219=0,P219=0),Q219,IF(AND(O219=0,Q219=0),P219,IF(AND(P219=0,Q219=0),O219,IF(O219=0,(P219+Q219)/2,IF(P219=0,(O219+Q219)/2,IF(Q219=0,(O219+P219)/2,(O219+P219+Q219)/3)))))))</f>
        <v>0</v>
      </c>
      <c r="Z219" s="267">
        <f>SUM(V219:V220)</f>
        <v>231</v>
      </c>
      <c r="AA219" s="264">
        <f>SUM(W219:W220)</f>
        <v>262.5</v>
      </c>
      <c r="AB219" s="264">
        <f>SUM(X219:X220)</f>
        <v>0</v>
      </c>
      <c r="AC219" s="264">
        <f>SUM(Y219:Y220)</f>
        <v>0</v>
      </c>
      <c r="AD219" s="201">
        <f t="shared" ref="AD219" si="170">Z219*0.38*0.9*SQRT(3)</f>
        <v>136.83547789955645</v>
      </c>
      <c r="AE219" s="201">
        <f t="shared" ref="AE219" si="171">AA219*0.38*0.9*SQRT(3)</f>
        <v>155.49486124949595</v>
      </c>
      <c r="AF219" s="201">
        <f t="shared" ref="AF219" si="172">AB219*0.38*0.9*SQRT(3)</f>
        <v>0</v>
      </c>
      <c r="AG219" s="201">
        <f t="shared" ref="AG219" si="173">AC219*0.38*0.9*SQRT(3)</f>
        <v>0</v>
      </c>
      <c r="AH219" s="264">
        <f>MAX(Z219:AC220)</f>
        <v>262.5</v>
      </c>
      <c r="AI219" s="185">
        <f t="shared" ref="AI219" si="174">AH219*0.38*0.9*SQRT(3)</f>
        <v>155.49486124949595</v>
      </c>
      <c r="AJ219" s="185">
        <f>D219-AI219</f>
        <v>411.50513875050405</v>
      </c>
    </row>
    <row r="220" spans="1:36" ht="19.5" thickBot="1" x14ac:dyDescent="0.3">
      <c r="A220" s="334"/>
      <c r="B220" s="372"/>
      <c r="C220" s="360"/>
      <c r="D220" s="360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70"/>
      <c r="S220" s="70"/>
      <c r="T220" s="70"/>
      <c r="U220" s="70"/>
      <c r="V220" s="50">
        <f t="shared" si="166"/>
        <v>0</v>
      </c>
      <c r="W220" s="50">
        <f t="shared" si="167"/>
        <v>0</v>
      </c>
      <c r="X220" s="50">
        <f t="shared" si="168"/>
        <v>0</v>
      </c>
      <c r="Y220" s="170">
        <f t="shared" si="169"/>
        <v>0</v>
      </c>
      <c r="Z220" s="251"/>
      <c r="AA220" s="203"/>
      <c r="AB220" s="203"/>
      <c r="AC220" s="203"/>
      <c r="AD220" s="203"/>
      <c r="AE220" s="203"/>
      <c r="AF220" s="203"/>
      <c r="AG220" s="203"/>
      <c r="AH220" s="203"/>
      <c r="AI220" s="187"/>
      <c r="AJ220" s="187"/>
    </row>
    <row r="221" spans="1:36" ht="18.75" x14ac:dyDescent="0.25">
      <c r="A221" s="332">
        <v>37</v>
      </c>
      <c r="B221" s="370" t="s">
        <v>382</v>
      </c>
      <c r="C221" s="359" t="s">
        <v>383</v>
      </c>
      <c r="D221" s="359">
        <f>1000*0.9</f>
        <v>900</v>
      </c>
      <c r="E221" s="18" t="s">
        <v>384</v>
      </c>
      <c r="F221" s="18">
        <v>425.52</v>
      </c>
      <c r="G221" s="18">
        <v>457.04</v>
      </c>
      <c r="H221" s="18">
        <v>488.56</v>
      </c>
      <c r="I221" s="18">
        <v>409.76</v>
      </c>
      <c r="J221" s="18">
        <v>425.52</v>
      </c>
      <c r="K221" s="18">
        <v>394</v>
      </c>
      <c r="L221" s="18"/>
      <c r="M221" s="18"/>
      <c r="N221" s="18"/>
      <c r="O221" s="18"/>
      <c r="P221" s="18"/>
      <c r="Q221" s="18"/>
      <c r="R221" s="41">
        <v>0.38</v>
      </c>
      <c r="S221" s="41">
        <v>0.38</v>
      </c>
      <c r="T221" s="41">
        <v>0.38</v>
      </c>
      <c r="U221" s="41">
        <v>0.38</v>
      </c>
      <c r="V221" s="56">
        <f t="shared" ref="V221:V223" si="175">IF(AND(F221=0,G221=0,H221=0),0,IF(AND(F221=0,G221=0),H221,IF(AND(F221=0,H221=0),G221,IF(AND(G221=0,H221=0),F221,IF(F221=0,(G221+H221)/2,IF(G221=0,(F221+H221)/2,IF(H221=0,(F221+G221)/2,(F221+G221+H221)/3)))))))</f>
        <v>457.03999999999996</v>
      </c>
      <c r="W221" s="56">
        <f t="shared" ref="W221:W223" si="176">IF(AND(I221=0,J221=0,K221=0),0,IF(AND(I221=0,J221=0),K221,IF(AND(I221=0,K221=0),J221,IF(AND(J221=0,K221=0),I221,IF(I221=0,(J221+K221)/2,IF(J221=0,(I221+K221)/2,IF(K221=0,(I221+J221)/2,(I221+J221+K221)/3)))))))</f>
        <v>409.76</v>
      </c>
      <c r="X221" s="56">
        <f t="shared" ref="X221:X223" si="177">IF(AND(L221=0,M221=0,N221=0),0,IF(AND(L221=0,M221=0),N221,IF(AND(L221=0,N221=0),M221,IF(AND(M221=0,N221=0),L221,IF(L221=0,(M221+N221)/2,IF(M221=0,(L221+N221)/2,IF(N221=0,(L221+M221)/2,(L221+M221+N221)/3)))))))</f>
        <v>0</v>
      </c>
      <c r="Y221" s="171">
        <f t="shared" ref="Y221:Y223" si="178">IF(AND(O221=0,P221=0,Q221=0),0,IF(AND(O221=0,P221=0),Q221,IF(AND(O221=0,Q221=0),P221,IF(AND(P221=0,Q221=0),O221,IF(O221=0,(P221+Q221)/2,IF(P221=0,(O221+Q221)/2,IF(Q221=0,(O221+P221)/2,(O221+P221+Q221)/3)))))))</f>
        <v>0</v>
      </c>
      <c r="Z221" s="267">
        <f>SUM(V221:V223)</f>
        <v>457.03999999999996</v>
      </c>
      <c r="AA221" s="264">
        <f>SUM(W221:W223)</f>
        <v>409.76</v>
      </c>
      <c r="AB221" s="264">
        <f>SUM(X221:X223)</f>
        <v>0</v>
      </c>
      <c r="AC221" s="264">
        <f>SUM(Y221:Y223)</f>
        <v>0</v>
      </c>
      <c r="AD221" s="201">
        <f t="shared" ref="AD221" si="179">Z221*0.38*0.9*SQRT(3)</f>
        <v>270.73284337321763</v>
      </c>
      <c r="AE221" s="201">
        <f t="shared" ref="AE221" si="180">AA221*0.38*0.9*SQRT(3)</f>
        <v>242.72599750702273</v>
      </c>
      <c r="AF221" s="201">
        <f t="shared" ref="AF221" si="181">AB221*0.38*0.9*SQRT(3)</f>
        <v>0</v>
      </c>
      <c r="AG221" s="201">
        <f t="shared" ref="AG221" si="182">AC221*0.38*0.9*SQRT(3)</f>
        <v>0</v>
      </c>
      <c r="AH221" s="264">
        <f>MAX(Z221:AC223)</f>
        <v>457.03999999999996</v>
      </c>
      <c r="AI221" s="185">
        <f t="shared" ref="AI221" si="183">AH221*0.38*0.9*SQRT(3)</f>
        <v>270.73284337321763</v>
      </c>
      <c r="AJ221" s="185">
        <f>D221-AI221</f>
        <v>629.26715662678237</v>
      </c>
    </row>
    <row r="222" spans="1:36" ht="18.75" x14ac:dyDescent="0.25">
      <c r="A222" s="333"/>
      <c r="B222" s="371"/>
      <c r="C222" s="369"/>
      <c r="D222" s="369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72"/>
      <c r="S222" s="72"/>
      <c r="T222" s="72"/>
      <c r="U222" s="72"/>
      <c r="V222" s="46">
        <f t="shared" si="175"/>
        <v>0</v>
      </c>
      <c r="W222" s="46">
        <f t="shared" si="176"/>
        <v>0</v>
      </c>
      <c r="X222" s="46">
        <f t="shared" si="177"/>
        <v>0</v>
      </c>
      <c r="Y222" s="169">
        <f t="shared" si="178"/>
        <v>0</v>
      </c>
      <c r="Z222" s="250"/>
      <c r="AA222" s="202"/>
      <c r="AB222" s="202"/>
      <c r="AC222" s="202"/>
      <c r="AD222" s="202"/>
      <c r="AE222" s="202"/>
      <c r="AF222" s="202"/>
      <c r="AG222" s="202"/>
      <c r="AH222" s="202"/>
      <c r="AI222" s="186"/>
      <c r="AJ222" s="186"/>
    </row>
    <row r="223" spans="1:36" ht="19.5" thickBot="1" x14ac:dyDescent="0.3">
      <c r="A223" s="334"/>
      <c r="B223" s="372"/>
      <c r="C223" s="360"/>
      <c r="D223" s="360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70"/>
      <c r="S223" s="70"/>
      <c r="T223" s="70"/>
      <c r="U223" s="70"/>
      <c r="V223" s="50">
        <f t="shared" si="175"/>
        <v>0</v>
      </c>
      <c r="W223" s="50">
        <f t="shared" si="176"/>
        <v>0</v>
      </c>
      <c r="X223" s="50">
        <f t="shared" si="177"/>
        <v>0</v>
      </c>
      <c r="Y223" s="170">
        <f t="shared" si="178"/>
        <v>0</v>
      </c>
      <c r="Z223" s="251"/>
      <c r="AA223" s="203"/>
      <c r="AB223" s="203"/>
      <c r="AC223" s="203"/>
      <c r="AD223" s="203"/>
      <c r="AE223" s="203"/>
      <c r="AF223" s="203"/>
      <c r="AG223" s="203"/>
      <c r="AH223" s="203"/>
      <c r="AI223" s="187"/>
      <c r="AJ223" s="187"/>
    </row>
    <row r="224" spans="1:36" ht="18.75" x14ac:dyDescent="0.25">
      <c r="A224" s="332">
        <v>38</v>
      </c>
      <c r="B224" s="370" t="s">
        <v>385</v>
      </c>
      <c r="C224" s="359" t="s">
        <v>393</v>
      </c>
      <c r="D224" s="359">
        <f>(1000+1000)*0.9</f>
        <v>1800</v>
      </c>
      <c r="E224" s="18" t="s">
        <v>386</v>
      </c>
      <c r="F224" s="18">
        <v>1102.5</v>
      </c>
      <c r="G224" s="18">
        <v>1102.5</v>
      </c>
      <c r="H224" s="18">
        <v>1118.25</v>
      </c>
      <c r="I224" s="18">
        <v>771.75</v>
      </c>
      <c r="J224" s="18">
        <v>787.5</v>
      </c>
      <c r="K224" s="18">
        <v>803.25</v>
      </c>
      <c r="L224" s="18"/>
      <c r="M224" s="18"/>
      <c r="N224" s="18"/>
      <c r="O224" s="18"/>
      <c r="P224" s="18"/>
      <c r="Q224" s="18"/>
      <c r="R224" s="41">
        <v>0.38</v>
      </c>
      <c r="S224" s="41">
        <v>0.38</v>
      </c>
      <c r="T224" s="41">
        <v>0.38</v>
      </c>
      <c r="U224" s="41">
        <v>0.38</v>
      </c>
      <c r="V224" s="56">
        <f t="shared" ref="V224:V228" si="184">IF(AND(F224=0,G224=0,H224=0),0,IF(AND(F224=0,G224=0),H224,IF(AND(F224=0,H224=0),G224,IF(AND(G224=0,H224=0),F224,IF(F224=0,(G224+H224)/2,IF(G224=0,(F224+H224)/2,IF(H224=0,(F224+G224)/2,(F224+G224+H224)/3)))))))</f>
        <v>1107.75</v>
      </c>
      <c r="W224" s="56">
        <f t="shared" ref="W224:W228" si="185">IF(AND(I224=0,J224=0,K224=0),0,IF(AND(I224=0,J224=0),K224,IF(AND(I224=0,K224=0),J224,IF(AND(J224=0,K224=0),I224,IF(I224=0,(J224+K224)/2,IF(J224=0,(I224+K224)/2,IF(K224=0,(I224+J224)/2,(I224+J224+K224)/3)))))))</f>
        <v>787.5</v>
      </c>
      <c r="X224" s="56">
        <f t="shared" ref="X224:X228" si="186">IF(AND(L224=0,M224=0,N224=0),0,IF(AND(L224=0,M224=0),N224,IF(AND(L224=0,N224=0),M224,IF(AND(M224=0,N224=0),L224,IF(L224=0,(M224+N224)/2,IF(M224=0,(L224+N224)/2,IF(N224=0,(L224+M224)/2,(L224+M224+N224)/3)))))))</f>
        <v>0</v>
      </c>
      <c r="Y224" s="171">
        <f t="shared" ref="Y224:Y228" si="187">IF(AND(O224=0,P224=0,Q224=0),0,IF(AND(O224=0,P224=0),Q224,IF(AND(O224=0,Q224=0),P224,IF(AND(P224=0,Q224=0),O224,IF(O224=0,(P224+Q224)/2,IF(P224=0,(O224+Q224)/2,IF(Q224=0,(O224+P224)/2,(O224+P224+Q224)/3)))))))</f>
        <v>0</v>
      </c>
      <c r="Z224" s="267">
        <f>SUM(V224:V225)</f>
        <v>1107.75</v>
      </c>
      <c r="AA224" s="264">
        <f>SUM(W224:W225)</f>
        <v>787.5</v>
      </c>
      <c r="AB224" s="264">
        <f>SUM(X224:X225)</f>
        <v>0</v>
      </c>
      <c r="AC224" s="264">
        <f>SUM(Y224:Y225)</f>
        <v>0</v>
      </c>
      <c r="AD224" s="201">
        <f t="shared" ref="AD224" si="188">Z224*0.38*0.9*SQRT(3)</f>
        <v>656.18831447287289</v>
      </c>
      <c r="AE224" s="201">
        <f t="shared" ref="AE224" si="189">AA224*0.38*0.9*SQRT(3)</f>
        <v>466.48458374848781</v>
      </c>
      <c r="AF224" s="201">
        <f t="shared" ref="AF224" si="190">AB224*0.38*0.9*SQRT(3)</f>
        <v>0</v>
      </c>
      <c r="AG224" s="201">
        <f t="shared" ref="AG224" si="191">AC224*0.38*0.9*SQRT(3)</f>
        <v>0</v>
      </c>
      <c r="AH224" s="264">
        <f>MAX(Z224:AC225)</f>
        <v>1107.75</v>
      </c>
      <c r="AI224" s="185">
        <f t="shared" ref="AI224" si="192">AH224*0.38*0.9*SQRT(3)</f>
        <v>656.18831447287289</v>
      </c>
      <c r="AJ224" s="185">
        <f>D224-AI224</f>
        <v>1143.8116855271271</v>
      </c>
    </row>
    <row r="225" spans="1:36" ht="19.5" thickBot="1" x14ac:dyDescent="0.3">
      <c r="A225" s="334"/>
      <c r="B225" s="372"/>
      <c r="C225" s="360"/>
      <c r="D225" s="360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70"/>
      <c r="S225" s="70"/>
      <c r="T225" s="70"/>
      <c r="U225" s="70"/>
      <c r="V225" s="50">
        <f t="shared" si="184"/>
        <v>0</v>
      </c>
      <c r="W225" s="50">
        <f t="shared" si="185"/>
        <v>0</v>
      </c>
      <c r="X225" s="50">
        <f t="shared" si="186"/>
        <v>0</v>
      </c>
      <c r="Y225" s="170">
        <f t="shared" si="187"/>
        <v>0</v>
      </c>
      <c r="Z225" s="251"/>
      <c r="AA225" s="203"/>
      <c r="AB225" s="203"/>
      <c r="AC225" s="203"/>
      <c r="AD225" s="203"/>
      <c r="AE225" s="203"/>
      <c r="AF225" s="203"/>
      <c r="AG225" s="203"/>
      <c r="AH225" s="203"/>
      <c r="AI225" s="187"/>
      <c r="AJ225" s="187"/>
    </row>
    <row r="226" spans="1:36" ht="18.75" x14ac:dyDescent="0.25">
      <c r="A226" s="332">
        <v>39</v>
      </c>
      <c r="B226" s="370" t="s">
        <v>387</v>
      </c>
      <c r="C226" s="359" t="s">
        <v>392</v>
      </c>
      <c r="D226" s="359">
        <f>(630+400)*0.9</f>
        <v>927</v>
      </c>
      <c r="E226" s="18" t="s">
        <v>388</v>
      </c>
      <c r="F226" s="18">
        <v>378</v>
      </c>
      <c r="G226" s="18">
        <v>346.5</v>
      </c>
      <c r="H226" s="18">
        <v>346.5</v>
      </c>
      <c r="I226" s="18">
        <v>362.25</v>
      </c>
      <c r="J226" s="18">
        <v>330.75</v>
      </c>
      <c r="K226" s="18">
        <v>346.5</v>
      </c>
      <c r="L226" s="18"/>
      <c r="M226" s="18"/>
      <c r="N226" s="18"/>
      <c r="O226" s="18"/>
      <c r="P226" s="18"/>
      <c r="Q226" s="18"/>
      <c r="R226" s="41">
        <v>0.38</v>
      </c>
      <c r="S226" s="41">
        <v>0.38</v>
      </c>
      <c r="T226" s="41">
        <v>0.38</v>
      </c>
      <c r="U226" s="41">
        <v>0.38</v>
      </c>
      <c r="V226" s="56">
        <f t="shared" si="184"/>
        <v>357</v>
      </c>
      <c r="W226" s="56">
        <f t="shared" si="185"/>
        <v>346.5</v>
      </c>
      <c r="X226" s="56">
        <f t="shared" si="186"/>
        <v>0</v>
      </c>
      <c r="Y226" s="171">
        <f t="shared" si="187"/>
        <v>0</v>
      </c>
      <c r="Z226" s="267">
        <f>SUM(V226:V228)</f>
        <v>357</v>
      </c>
      <c r="AA226" s="264">
        <f>SUM(W226:W228)</f>
        <v>346.5</v>
      </c>
      <c r="AB226" s="264">
        <f>SUM(X226:X228)</f>
        <v>0</v>
      </c>
      <c r="AC226" s="264">
        <f>SUM(Y226:Y228)</f>
        <v>0</v>
      </c>
      <c r="AD226" s="201">
        <f t="shared" ref="AD226" si="193">Z226*0.38*0.9*SQRT(3)</f>
        <v>211.47301129931449</v>
      </c>
      <c r="AE226" s="201">
        <f t="shared" ref="AE226" si="194">AA226*0.38*0.9*SQRT(3)</f>
        <v>205.25321684933462</v>
      </c>
      <c r="AF226" s="201">
        <f t="shared" ref="AF226" si="195">AB226*0.38*0.9*SQRT(3)</f>
        <v>0</v>
      </c>
      <c r="AG226" s="201">
        <f t="shared" ref="AG226" si="196">AC226*0.38*0.9*SQRT(3)</f>
        <v>0</v>
      </c>
      <c r="AH226" s="264">
        <f>MAX(Z226:AC228)</f>
        <v>357</v>
      </c>
      <c r="AI226" s="185">
        <f t="shared" ref="AI226" si="197">AH226*0.38*0.9*SQRT(3)</f>
        <v>211.47301129931449</v>
      </c>
      <c r="AJ226" s="185">
        <f>D226-AI226</f>
        <v>715.52698870068548</v>
      </c>
    </row>
    <row r="227" spans="1:36" ht="18.75" x14ac:dyDescent="0.25">
      <c r="A227" s="333"/>
      <c r="B227" s="371"/>
      <c r="C227" s="369"/>
      <c r="D227" s="369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72"/>
      <c r="S227" s="72"/>
      <c r="T227" s="72"/>
      <c r="U227" s="72"/>
      <c r="V227" s="46">
        <f t="shared" si="184"/>
        <v>0</v>
      </c>
      <c r="W227" s="46">
        <f t="shared" si="185"/>
        <v>0</v>
      </c>
      <c r="X227" s="46">
        <f t="shared" si="186"/>
        <v>0</v>
      </c>
      <c r="Y227" s="169">
        <f t="shared" si="187"/>
        <v>0</v>
      </c>
      <c r="Z227" s="250"/>
      <c r="AA227" s="202"/>
      <c r="AB227" s="202"/>
      <c r="AC227" s="202"/>
      <c r="AD227" s="202"/>
      <c r="AE227" s="202"/>
      <c r="AF227" s="202"/>
      <c r="AG227" s="202"/>
      <c r="AH227" s="202"/>
      <c r="AI227" s="186"/>
      <c r="AJ227" s="186"/>
    </row>
    <row r="228" spans="1:36" ht="19.5" thickBot="1" x14ac:dyDescent="0.3">
      <c r="A228" s="334"/>
      <c r="B228" s="372"/>
      <c r="C228" s="360"/>
      <c r="D228" s="360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70"/>
      <c r="S228" s="70"/>
      <c r="T228" s="70"/>
      <c r="U228" s="70"/>
      <c r="V228" s="50">
        <f t="shared" si="184"/>
        <v>0</v>
      </c>
      <c r="W228" s="50">
        <f t="shared" si="185"/>
        <v>0</v>
      </c>
      <c r="X228" s="50">
        <f t="shared" si="186"/>
        <v>0</v>
      </c>
      <c r="Y228" s="170">
        <f t="shared" si="187"/>
        <v>0</v>
      </c>
      <c r="Z228" s="251"/>
      <c r="AA228" s="203"/>
      <c r="AB228" s="203"/>
      <c r="AC228" s="203"/>
      <c r="AD228" s="203"/>
      <c r="AE228" s="203"/>
      <c r="AF228" s="203"/>
      <c r="AG228" s="203"/>
      <c r="AH228" s="203"/>
      <c r="AI228" s="187"/>
      <c r="AJ228" s="187"/>
    </row>
    <row r="229" spans="1:36" ht="47.25" x14ac:dyDescent="0.25">
      <c r="A229" s="332">
        <v>40</v>
      </c>
      <c r="B229" s="544" t="s">
        <v>907</v>
      </c>
      <c r="C229" s="359" t="s">
        <v>128</v>
      </c>
      <c r="D229" s="359">
        <f>100*0.9</f>
        <v>90</v>
      </c>
      <c r="E229" s="18" t="s">
        <v>389</v>
      </c>
      <c r="F229" s="18">
        <v>8.4</v>
      </c>
      <c r="G229" s="18">
        <v>8.4</v>
      </c>
      <c r="H229" s="18">
        <v>8.4</v>
      </c>
      <c r="I229" s="18">
        <v>9</v>
      </c>
      <c r="J229" s="18">
        <v>9</v>
      </c>
      <c r="K229" s="18">
        <v>9</v>
      </c>
      <c r="L229" s="18"/>
      <c r="M229" s="18"/>
      <c r="N229" s="18"/>
      <c r="O229" s="18"/>
      <c r="P229" s="18"/>
      <c r="Q229" s="18"/>
      <c r="R229" s="41">
        <v>0.39</v>
      </c>
      <c r="S229" s="41">
        <v>0.39</v>
      </c>
      <c r="T229" s="41">
        <v>0.39</v>
      </c>
      <c r="U229" s="41">
        <v>0.39</v>
      </c>
      <c r="V229" s="56">
        <f t="shared" ref="V229:V231" si="198">IF(AND(F229=0,G229=0,H229=0),0,IF(AND(F229=0,G229=0),H229,IF(AND(F229=0,H229=0),G229,IF(AND(G229=0,H229=0),F229,IF(F229=0,(G229+H229)/2,IF(G229=0,(F229+H229)/2,IF(H229=0,(F229+G229)/2,(F229+G229+H229)/3)))))))</f>
        <v>8.4</v>
      </c>
      <c r="W229" s="56">
        <f t="shared" ref="W229:W231" si="199">IF(AND(I229=0,J229=0,K229=0),0,IF(AND(I229=0,J229=0),K229,IF(AND(I229=0,K229=0),J229,IF(AND(J229=0,K229=0),I229,IF(I229=0,(J229+K229)/2,IF(J229=0,(I229+K229)/2,IF(K229=0,(I229+J229)/2,(I229+J229+K229)/3)))))))</f>
        <v>9</v>
      </c>
      <c r="X229" s="56">
        <f t="shared" ref="X229:X231" si="200">IF(AND(L229=0,M229=0,N229=0),0,IF(AND(L229=0,M229=0),N229,IF(AND(L229=0,N229=0),M229,IF(AND(M229=0,N229=0),L229,IF(L229=0,(M229+N229)/2,IF(M229=0,(L229+N229)/2,IF(N229=0,(L229+M229)/2,(L229+M229+N229)/3)))))))</f>
        <v>0</v>
      </c>
      <c r="Y229" s="171">
        <f t="shared" ref="Y229:Y231" si="201">IF(AND(O229=0,P229=0,Q229=0),0,IF(AND(O229=0,P229=0),Q229,IF(AND(O229=0,Q229=0),P229,IF(AND(P229=0,Q229=0),O229,IF(O229=0,(P229+Q229)/2,IF(P229=0,(O229+Q229)/2,IF(Q229=0,(O229+P229)/2,(O229+P229+Q229)/3)))))))</f>
        <v>0</v>
      </c>
      <c r="Z229" s="267">
        <f>SUM(V229:V231)</f>
        <v>8.4</v>
      </c>
      <c r="AA229" s="264">
        <f>SUM(W229:W231)</f>
        <v>9</v>
      </c>
      <c r="AB229" s="264">
        <f>SUM(X229:X231)</f>
        <v>0</v>
      </c>
      <c r="AC229" s="264">
        <f>SUM(Y229:Y231)</f>
        <v>0</v>
      </c>
      <c r="AD229" s="201">
        <f t="shared" ref="AD229" si="202">Z229*0.38*0.9*SQRT(3)</f>
        <v>4.9758355599838708</v>
      </c>
      <c r="AE229" s="201">
        <f t="shared" ref="AE229" si="203">AA229*0.38*0.9*SQRT(3)</f>
        <v>5.3312523856970033</v>
      </c>
      <c r="AF229" s="201">
        <f t="shared" ref="AF229" si="204">AB229*0.38*0.9*SQRT(3)</f>
        <v>0</v>
      </c>
      <c r="AG229" s="201">
        <f t="shared" ref="AG229" si="205">AC229*0.38*0.9*SQRT(3)</f>
        <v>0</v>
      </c>
      <c r="AH229" s="264">
        <f>MAX(Z229:AC231)</f>
        <v>9</v>
      </c>
      <c r="AI229" s="185">
        <f t="shared" ref="AI229" si="206">AH229*0.38*0.9*SQRT(3)</f>
        <v>5.3312523856970033</v>
      </c>
      <c r="AJ229" s="185">
        <f>D229-AI229</f>
        <v>84.668747614303001</v>
      </c>
    </row>
    <row r="230" spans="1:36" ht="18.75" x14ac:dyDescent="0.25">
      <c r="A230" s="333"/>
      <c r="B230" s="542"/>
      <c r="C230" s="369"/>
      <c r="D230" s="369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72"/>
      <c r="S230" s="72"/>
      <c r="T230" s="72"/>
      <c r="U230" s="72"/>
      <c r="V230" s="46">
        <f t="shared" si="198"/>
        <v>0</v>
      </c>
      <c r="W230" s="46">
        <f t="shared" si="199"/>
        <v>0</v>
      </c>
      <c r="X230" s="46">
        <f t="shared" si="200"/>
        <v>0</v>
      </c>
      <c r="Y230" s="169">
        <f t="shared" si="201"/>
        <v>0</v>
      </c>
      <c r="Z230" s="250"/>
      <c r="AA230" s="202"/>
      <c r="AB230" s="202"/>
      <c r="AC230" s="202"/>
      <c r="AD230" s="202"/>
      <c r="AE230" s="202"/>
      <c r="AF230" s="202"/>
      <c r="AG230" s="202"/>
      <c r="AH230" s="202"/>
      <c r="AI230" s="186"/>
      <c r="AJ230" s="186"/>
    </row>
    <row r="231" spans="1:36" ht="19.5" thickBot="1" x14ac:dyDescent="0.3">
      <c r="A231" s="334"/>
      <c r="B231" s="543"/>
      <c r="C231" s="360"/>
      <c r="D231" s="360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70"/>
      <c r="S231" s="70"/>
      <c r="T231" s="70"/>
      <c r="U231" s="70"/>
      <c r="V231" s="50">
        <f t="shared" si="198"/>
        <v>0</v>
      </c>
      <c r="W231" s="50">
        <f t="shared" si="199"/>
        <v>0</v>
      </c>
      <c r="X231" s="50">
        <f t="shared" si="200"/>
        <v>0</v>
      </c>
      <c r="Y231" s="170">
        <f t="shared" si="201"/>
        <v>0</v>
      </c>
      <c r="Z231" s="251"/>
      <c r="AA231" s="203"/>
      <c r="AB231" s="203"/>
      <c r="AC231" s="203"/>
      <c r="AD231" s="203"/>
      <c r="AE231" s="203"/>
      <c r="AF231" s="203"/>
      <c r="AG231" s="203"/>
      <c r="AH231" s="203"/>
      <c r="AI231" s="187"/>
      <c r="AJ231" s="187"/>
    </row>
    <row r="232" spans="1:36" ht="18.75" x14ac:dyDescent="0.25">
      <c r="A232" s="332"/>
      <c r="B232" s="539" t="s">
        <v>932</v>
      </c>
      <c r="C232" s="359" t="s">
        <v>933</v>
      </c>
      <c r="D232" s="359"/>
      <c r="E232" s="18" t="s">
        <v>931</v>
      </c>
      <c r="F232" s="18">
        <v>10</v>
      </c>
      <c r="G232" s="18">
        <v>2.8</v>
      </c>
      <c r="H232" s="18">
        <v>16</v>
      </c>
      <c r="I232" s="18">
        <v>25</v>
      </c>
      <c r="J232" s="18">
        <v>75</v>
      </c>
      <c r="K232" s="18">
        <v>76</v>
      </c>
      <c r="L232" s="18"/>
      <c r="M232" s="18"/>
      <c r="N232" s="18"/>
      <c r="O232" s="18"/>
      <c r="P232" s="18"/>
      <c r="Q232" s="18"/>
      <c r="R232" s="163"/>
      <c r="S232" s="163"/>
      <c r="T232" s="163"/>
      <c r="U232" s="163"/>
      <c r="V232" s="56"/>
      <c r="W232" s="56"/>
      <c r="X232" s="56"/>
      <c r="Y232" s="171"/>
      <c r="Z232" s="267"/>
      <c r="AA232" s="264"/>
      <c r="AB232" s="264"/>
      <c r="AC232" s="264"/>
      <c r="AD232" s="201"/>
      <c r="AE232" s="201"/>
      <c r="AF232" s="201">
        <f>SUM(AF12:AF231)</f>
        <v>0</v>
      </c>
      <c r="AG232" s="201">
        <f>SUM(AG12:AG231)</f>
        <v>0</v>
      </c>
      <c r="AH232" s="264"/>
      <c r="AI232" s="185"/>
      <c r="AJ232" s="185"/>
    </row>
    <row r="233" spans="1:36" ht="18.75" x14ac:dyDescent="0.25">
      <c r="A233" s="333"/>
      <c r="B233" s="540"/>
      <c r="C233" s="369"/>
      <c r="D233" s="369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72"/>
      <c r="S233" s="72"/>
      <c r="T233" s="72"/>
      <c r="U233" s="72"/>
      <c r="V233" s="46"/>
      <c r="W233" s="46"/>
      <c r="X233" s="46"/>
      <c r="Y233" s="169"/>
      <c r="Z233" s="250"/>
      <c r="AA233" s="202"/>
      <c r="AB233" s="202"/>
      <c r="AC233" s="202"/>
      <c r="AD233" s="202"/>
      <c r="AE233" s="202"/>
      <c r="AF233" s="202"/>
      <c r="AG233" s="202"/>
      <c r="AH233" s="202"/>
      <c r="AI233" s="186"/>
      <c r="AJ233" s="186"/>
    </row>
    <row r="234" spans="1:36" ht="19.5" thickBot="1" x14ac:dyDescent="0.3">
      <c r="A234" s="334"/>
      <c r="B234" s="461"/>
      <c r="C234" s="360"/>
      <c r="D234" s="360">
        <f>D12+D14+D19+D48+D106+D124+D172+D217+D219+D221+D224+D226</f>
        <v>7488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70"/>
      <c r="S234" s="70"/>
      <c r="T234" s="70"/>
      <c r="U234" s="70"/>
      <c r="V234" s="50"/>
      <c r="W234" s="50"/>
      <c r="X234" s="50"/>
      <c r="Y234" s="170"/>
      <c r="Z234" s="251"/>
      <c r="AA234" s="203"/>
      <c r="AB234" s="203"/>
      <c r="AC234" s="203"/>
      <c r="AD234" s="203"/>
      <c r="AE234" s="203"/>
      <c r="AF234" s="203"/>
      <c r="AG234" s="203"/>
      <c r="AH234" s="203"/>
      <c r="AI234" s="187"/>
      <c r="AJ234" s="187"/>
    </row>
  </sheetData>
  <sheetProtection password="CC55" sheet="1" objects="1" scenarios="1" formatCells="0" formatColumns="0" formatRows="0" insertRows="0"/>
  <mergeCells count="649">
    <mergeCell ref="AJ232:AJ234"/>
    <mergeCell ref="AA232:AA234"/>
    <mergeCell ref="AB232:AB234"/>
    <mergeCell ref="AC232:AC234"/>
    <mergeCell ref="AD232:AD234"/>
    <mergeCell ref="AE232:AE234"/>
    <mergeCell ref="AF232:AF234"/>
    <mergeCell ref="AG232:AG234"/>
    <mergeCell ref="AH232:AH234"/>
    <mergeCell ref="AI232:AI234"/>
    <mergeCell ref="B181:B184"/>
    <mergeCell ref="C181:C184"/>
    <mergeCell ref="D181:D184"/>
    <mergeCell ref="A181:A184"/>
    <mergeCell ref="A232:A234"/>
    <mergeCell ref="B232:B234"/>
    <mergeCell ref="C232:C234"/>
    <mergeCell ref="D232:D234"/>
    <mergeCell ref="Z232:Z234"/>
    <mergeCell ref="A197:A216"/>
    <mergeCell ref="B197:B216"/>
    <mergeCell ref="Z197:Z216"/>
    <mergeCell ref="D229:D231"/>
    <mergeCell ref="AD197:AD216"/>
    <mergeCell ref="C197:C216"/>
    <mergeCell ref="AF229:AF231"/>
    <mergeCell ref="AG229:AG231"/>
    <mergeCell ref="AH229:AH231"/>
    <mergeCell ref="AI229:AI231"/>
    <mergeCell ref="AI226:AI228"/>
    <mergeCell ref="A229:A231"/>
    <mergeCell ref="B229:B231"/>
    <mergeCell ref="C229:C231"/>
    <mergeCell ref="Z229:Z231"/>
    <mergeCell ref="AA229:AA231"/>
    <mergeCell ref="AB229:AB231"/>
    <mergeCell ref="AC229:AC231"/>
    <mergeCell ref="AD229:AD231"/>
    <mergeCell ref="AE229:AE231"/>
    <mergeCell ref="AC226:AC228"/>
    <mergeCell ref="AD226:AD228"/>
    <mergeCell ref="AE226:AE228"/>
    <mergeCell ref="AF226:AF228"/>
    <mergeCell ref="AG226:AG228"/>
    <mergeCell ref="AH226:AH228"/>
    <mergeCell ref="A226:A228"/>
    <mergeCell ref="B226:B228"/>
    <mergeCell ref="AA226:AA228"/>
    <mergeCell ref="AB226:AB228"/>
    <mergeCell ref="C217:C218"/>
    <mergeCell ref="C219:C220"/>
    <mergeCell ref="C221:C223"/>
    <mergeCell ref="C224:C225"/>
    <mergeCell ref="AD224:AD225"/>
    <mergeCell ref="AD221:AD223"/>
    <mergeCell ref="AD219:AD220"/>
    <mergeCell ref="AD217:AD218"/>
    <mergeCell ref="C226:C228"/>
    <mergeCell ref="Z226:Z228"/>
    <mergeCell ref="D226:D228"/>
    <mergeCell ref="AE224:AE225"/>
    <mergeCell ref="AF224:AF225"/>
    <mergeCell ref="AG224:AG225"/>
    <mergeCell ref="AH224:AH225"/>
    <mergeCell ref="AI224:AI225"/>
    <mergeCell ref="A224:A225"/>
    <mergeCell ref="B224:B225"/>
    <mergeCell ref="Z224:Z225"/>
    <mergeCell ref="AA224:AA225"/>
    <mergeCell ref="AB224:AB225"/>
    <mergeCell ref="AC224:AC225"/>
    <mergeCell ref="D224:D225"/>
    <mergeCell ref="AE221:AE223"/>
    <mergeCell ref="AF221:AF223"/>
    <mergeCell ref="AG221:AG223"/>
    <mergeCell ref="AH221:AH223"/>
    <mergeCell ref="AI221:AI223"/>
    <mergeCell ref="A221:A223"/>
    <mergeCell ref="B221:B223"/>
    <mergeCell ref="Z221:Z223"/>
    <mergeCell ref="AA221:AA223"/>
    <mergeCell ref="AB221:AB223"/>
    <mergeCell ref="AC221:AC223"/>
    <mergeCell ref="D221:D223"/>
    <mergeCell ref="AE219:AE220"/>
    <mergeCell ref="AF219:AF220"/>
    <mergeCell ref="AG219:AG220"/>
    <mergeCell ref="AH219:AH220"/>
    <mergeCell ref="AI219:AI220"/>
    <mergeCell ref="A219:A220"/>
    <mergeCell ref="B219:B220"/>
    <mergeCell ref="Z219:Z220"/>
    <mergeCell ref="AA219:AA220"/>
    <mergeCell ref="AB219:AB220"/>
    <mergeCell ref="AC219:AC220"/>
    <mergeCell ref="D219:D220"/>
    <mergeCell ref="AF217:AF218"/>
    <mergeCell ref="AG217:AG218"/>
    <mergeCell ref="AH217:AH218"/>
    <mergeCell ref="AI217:AI218"/>
    <mergeCell ref="A217:A218"/>
    <mergeCell ref="B217:B218"/>
    <mergeCell ref="Z217:Z218"/>
    <mergeCell ref="AA217:AA218"/>
    <mergeCell ref="AB217:AB218"/>
    <mergeCell ref="AC217:AC218"/>
    <mergeCell ref="D217:D218"/>
    <mergeCell ref="AE217:AE218"/>
    <mergeCell ref="AA197:AA216"/>
    <mergeCell ref="AB197:AB216"/>
    <mergeCell ref="AC197:AC216"/>
    <mergeCell ref="AI189:AI192"/>
    <mergeCell ref="A193:A196"/>
    <mergeCell ref="B193:B196"/>
    <mergeCell ref="C193:C196"/>
    <mergeCell ref="Z193:Z196"/>
    <mergeCell ref="AA193:AA196"/>
    <mergeCell ref="AB193:AB196"/>
    <mergeCell ref="AC193:AC196"/>
    <mergeCell ref="AD193:AD196"/>
    <mergeCell ref="AE193:AE196"/>
    <mergeCell ref="AC189:AC192"/>
    <mergeCell ref="AD189:AD192"/>
    <mergeCell ref="AE189:AE192"/>
    <mergeCell ref="AF189:AF192"/>
    <mergeCell ref="AG189:AG192"/>
    <mergeCell ref="AH189:AH192"/>
    <mergeCell ref="AE197:AE216"/>
    <mergeCell ref="AF197:AF216"/>
    <mergeCell ref="D193:D196"/>
    <mergeCell ref="D197:D216"/>
    <mergeCell ref="AF193:AF196"/>
    <mergeCell ref="AG185:AG188"/>
    <mergeCell ref="AH185:AH188"/>
    <mergeCell ref="AI185:AI188"/>
    <mergeCell ref="A189:A192"/>
    <mergeCell ref="B189:B192"/>
    <mergeCell ref="C189:C192"/>
    <mergeCell ref="Z189:Z192"/>
    <mergeCell ref="AA189:AA192"/>
    <mergeCell ref="AB189:AB192"/>
    <mergeCell ref="AI132:AI143"/>
    <mergeCell ref="AI177:AI180"/>
    <mergeCell ref="A185:A188"/>
    <mergeCell ref="B185:B188"/>
    <mergeCell ref="C185:C188"/>
    <mergeCell ref="Z185:Z188"/>
    <mergeCell ref="AA185:AA188"/>
    <mergeCell ref="AB185:AB188"/>
    <mergeCell ref="AC185:AC188"/>
    <mergeCell ref="AD185:AD188"/>
    <mergeCell ref="AE185:AE188"/>
    <mergeCell ref="AC177:AC180"/>
    <mergeCell ref="AD177:AD180"/>
    <mergeCell ref="AE177:AE180"/>
    <mergeCell ref="AF177:AF180"/>
    <mergeCell ref="AG177:AG180"/>
    <mergeCell ref="AH177:AH180"/>
    <mergeCell ref="A177:A180"/>
    <mergeCell ref="B177:B180"/>
    <mergeCell ref="C177:C180"/>
    <mergeCell ref="Z177:Z180"/>
    <mergeCell ref="AA177:AA180"/>
    <mergeCell ref="AB177:AB180"/>
    <mergeCell ref="AF185:AF188"/>
    <mergeCell ref="AI172:AI176"/>
    <mergeCell ref="C144:C147"/>
    <mergeCell ref="C148:C151"/>
    <mergeCell ref="C172:C176"/>
    <mergeCell ref="AC172:AC176"/>
    <mergeCell ref="AD172:AD176"/>
    <mergeCell ref="AE172:AE176"/>
    <mergeCell ref="AF172:AF176"/>
    <mergeCell ref="AG172:AG176"/>
    <mergeCell ref="AH172:AH176"/>
    <mergeCell ref="AI152:AI171"/>
    <mergeCell ref="AI148:AI151"/>
    <mergeCell ref="AC148:AC151"/>
    <mergeCell ref="AD148:AD151"/>
    <mergeCell ref="AE148:AE151"/>
    <mergeCell ref="AF148:AF151"/>
    <mergeCell ref="AG148:AG151"/>
    <mergeCell ref="AH148:AH151"/>
    <mergeCell ref="AI144:AI147"/>
    <mergeCell ref="A172:A176"/>
    <mergeCell ref="B172:B176"/>
    <mergeCell ref="Z172:Z176"/>
    <mergeCell ref="AA172:AA176"/>
    <mergeCell ref="AB172:AB176"/>
    <mergeCell ref="AE152:AE171"/>
    <mergeCell ref="AF152:AF171"/>
    <mergeCell ref="AG152:AG171"/>
    <mergeCell ref="AH152:AH171"/>
    <mergeCell ref="A152:A171"/>
    <mergeCell ref="B152:B171"/>
    <mergeCell ref="Z152:Z171"/>
    <mergeCell ref="AA152:AA171"/>
    <mergeCell ref="AB152:AB171"/>
    <mergeCell ref="AC152:AC171"/>
    <mergeCell ref="AD152:AD171"/>
    <mergeCell ref="C152:C171"/>
    <mergeCell ref="A148:A151"/>
    <mergeCell ref="B148:B151"/>
    <mergeCell ref="Z148:Z151"/>
    <mergeCell ref="AA148:AA151"/>
    <mergeCell ref="AB148:AB151"/>
    <mergeCell ref="AE144:AE147"/>
    <mergeCell ref="AF144:AF147"/>
    <mergeCell ref="AG144:AG147"/>
    <mergeCell ref="AH144:AH147"/>
    <mergeCell ref="A144:A147"/>
    <mergeCell ref="B144:B147"/>
    <mergeCell ref="Z144:Z147"/>
    <mergeCell ref="AA144:AA147"/>
    <mergeCell ref="AB144:AB147"/>
    <mergeCell ref="AC144:AC147"/>
    <mergeCell ref="AD144:AD147"/>
    <mergeCell ref="A132:A143"/>
    <mergeCell ref="B132:B143"/>
    <mergeCell ref="Z132:Z143"/>
    <mergeCell ref="AA132:AA143"/>
    <mergeCell ref="AB132:AB143"/>
    <mergeCell ref="AC132:AC143"/>
    <mergeCell ref="AD132:AD143"/>
    <mergeCell ref="AE132:AE143"/>
    <mergeCell ref="AF132:AF143"/>
    <mergeCell ref="C132:C143"/>
    <mergeCell ref="AG132:AG143"/>
    <mergeCell ref="AH132:AH143"/>
    <mergeCell ref="AF128:AF131"/>
    <mergeCell ref="AG128:AG131"/>
    <mergeCell ref="AH128:AH131"/>
    <mergeCell ref="AI128:AI131"/>
    <mergeCell ref="AI124:AI127"/>
    <mergeCell ref="A128:A131"/>
    <mergeCell ref="B128:B131"/>
    <mergeCell ref="C128:C131"/>
    <mergeCell ref="Z128:Z131"/>
    <mergeCell ref="AA128:AA131"/>
    <mergeCell ref="AB128:AB131"/>
    <mergeCell ref="AC128:AC131"/>
    <mergeCell ref="AD128:AD131"/>
    <mergeCell ref="AE128:AE131"/>
    <mergeCell ref="AC124:AC127"/>
    <mergeCell ref="AD124:AD127"/>
    <mergeCell ref="AE124:AE127"/>
    <mergeCell ref="AF124:AF127"/>
    <mergeCell ref="AG124:AG127"/>
    <mergeCell ref="AH124:AH127"/>
    <mergeCell ref="A124:A127"/>
    <mergeCell ref="B124:B127"/>
    <mergeCell ref="C124:C127"/>
    <mergeCell ref="Z124:Z127"/>
    <mergeCell ref="AA124:AA127"/>
    <mergeCell ref="AB124:AB127"/>
    <mergeCell ref="AD114:AD123"/>
    <mergeCell ref="AE114:AE123"/>
    <mergeCell ref="AF114:AF123"/>
    <mergeCell ref="AG114:AG123"/>
    <mergeCell ref="AH114:AH123"/>
    <mergeCell ref="D124:D127"/>
    <mergeCell ref="AI114:AI123"/>
    <mergeCell ref="A114:A123"/>
    <mergeCell ref="B114:B123"/>
    <mergeCell ref="Z114:Z123"/>
    <mergeCell ref="AA114:AA123"/>
    <mergeCell ref="AB114:AB123"/>
    <mergeCell ref="AC114:AC123"/>
    <mergeCell ref="C114:C123"/>
    <mergeCell ref="D114:D123"/>
    <mergeCell ref="AD112:AD113"/>
    <mergeCell ref="AE112:AE113"/>
    <mergeCell ref="AF112:AF113"/>
    <mergeCell ref="AG112:AG113"/>
    <mergeCell ref="AH112:AH113"/>
    <mergeCell ref="AI112:AI113"/>
    <mergeCell ref="A112:A113"/>
    <mergeCell ref="B112:B113"/>
    <mergeCell ref="Z112:Z113"/>
    <mergeCell ref="AA112:AA113"/>
    <mergeCell ref="AB112:AB113"/>
    <mergeCell ref="AC112:AC113"/>
    <mergeCell ref="C112:C113"/>
    <mergeCell ref="D112:D113"/>
    <mergeCell ref="AD106:AD111"/>
    <mergeCell ref="AE106:AE111"/>
    <mergeCell ref="AF106:AF111"/>
    <mergeCell ref="AG106:AG111"/>
    <mergeCell ref="AH106:AH111"/>
    <mergeCell ref="AI106:AI111"/>
    <mergeCell ref="A106:A111"/>
    <mergeCell ref="B106:B111"/>
    <mergeCell ref="Z106:Z111"/>
    <mergeCell ref="AA106:AA111"/>
    <mergeCell ref="AB106:AB111"/>
    <mergeCell ref="AC106:AC111"/>
    <mergeCell ref="C106:C111"/>
    <mergeCell ref="D106:D111"/>
    <mergeCell ref="AD102:AD105"/>
    <mergeCell ref="AE102:AE105"/>
    <mergeCell ref="AF102:AF105"/>
    <mergeCell ref="AG102:AG105"/>
    <mergeCell ref="AH102:AH105"/>
    <mergeCell ref="AI102:AI105"/>
    <mergeCell ref="A102:A105"/>
    <mergeCell ref="B102:B105"/>
    <mergeCell ref="Z102:Z105"/>
    <mergeCell ref="AA102:AA105"/>
    <mergeCell ref="AB102:AB105"/>
    <mergeCell ref="AC102:AC105"/>
    <mergeCell ref="C102:C105"/>
    <mergeCell ref="D102:D105"/>
    <mergeCell ref="AD96:AD101"/>
    <mergeCell ref="AE96:AE101"/>
    <mergeCell ref="AF96:AF101"/>
    <mergeCell ref="AG96:AG101"/>
    <mergeCell ref="AH96:AH101"/>
    <mergeCell ref="AI96:AI101"/>
    <mergeCell ref="A96:A101"/>
    <mergeCell ref="B96:B101"/>
    <mergeCell ref="Z96:Z101"/>
    <mergeCell ref="AA96:AA101"/>
    <mergeCell ref="AB96:AB101"/>
    <mergeCell ref="AC96:AC101"/>
    <mergeCell ref="C96:C101"/>
    <mergeCell ref="D96:D101"/>
    <mergeCell ref="AD94:AD95"/>
    <mergeCell ref="AE94:AE95"/>
    <mergeCell ref="AF94:AF95"/>
    <mergeCell ref="AG94:AG95"/>
    <mergeCell ref="AH94:AH95"/>
    <mergeCell ref="AI94:AI95"/>
    <mergeCell ref="A94:A95"/>
    <mergeCell ref="B94:B95"/>
    <mergeCell ref="Z94:Z95"/>
    <mergeCell ref="AA94:AA95"/>
    <mergeCell ref="AB94:AB95"/>
    <mergeCell ref="AC94:AC95"/>
    <mergeCell ref="C94:C95"/>
    <mergeCell ref="D94:D95"/>
    <mergeCell ref="AD88:AD93"/>
    <mergeCell ref="AE88:AE93"/>
    <mergeCell ref="AF88:AF93"/>
    <mergeCell ref="AG88:AG93"/>
    <mergeCell ref="AH88:AH93"/>
    <mergeCell ref="AI88:AI93"/>
    <mergeCell ref="A88:A93"/>
    <mergeCell ref="B88:B93"/>
    <mergeCell ref="Z88:Z93"/>
    <mergeCell ref="AA88:AA93"/>
    <mergeCell ref="AB88:AB93"/>
    <mergeCell ref="AC88:AC93"/>
    <mergeCell ref="C88:C93"/>
    <mergeCell ref="D88:D93"/>
    <mergeCell ref="AD82:AD87"/>
    <mergeCell ref="AE82:AE87"/>
    <mergeCell ref="AF82:AF87"/>
    <mergeCell ref="AG82:AG87"/>
    <mergeCell ref="AH82:AH87"/>
    <mergeCell ref="AI82:AI87"/>
    <mergeCell ref="A82:A87"/>
    <mergeCell ref="B82:B87"/>
    <mergeCell ref="Z82:Z87"/>
    <mergeCell ref="AA82:AA87"/>
    <mergeCell ref="AB82:AB87"/>
    <mergeCell ref="AC82:AC87"/>
    <mergeCell ref="C82:C87"/>
    <mergeCell ref="D82:D87"/>
    <mergeCell ref="AD74:AD81"/>
    <mergeCell ref="AE74:AE81"/>
    <mergeCell ref="AF74:AF81"/>
    <mergeCell ref="AG74:AG81"/>
    <mergeCell ref="AH74:AH81"/>
    <mergeCell ref="AI74:AI81"/>
    <mergeCell ref="A74:A81"/>
    <mergeCell ref="B74:B81"/>
    <mergeCell ref="Z74:Z81"/>
    <mergeCell ref="AA74:AA81"/>
    <mergeCell ref="AB74:AB81"/>
    <mergeCell ref="AC74:AC81"/>
    <mergeCell ref="C74:C81"/>
    <mergeCell ref="D74:D81"/>
    <mergeCell ref="AD70:AD73"/>
    <mergeCell ref="AE70:AE73"/>
    <mergeCell ref="AF70:AF73"/>
    <mergeCell ref="AG70:AG73"/>
    <mergeCell ref="AH70:AH73"/>
    <mergeCell ref="AI70:AI73"/>
    <mergeCell ref="A70:A73"/>
    <mergeCell ref="B70:B73"/>
    <mergeCell ref="Z70:Z73"/>
    <mergeCell ref="AA70:AA73"/>
    <mergeCell ref="AB70:AB73"/>
    <mergeCell ref="AC70:AC73"/>
    <mergeCell ref="C70:C73"/>
    <mergeCell ref="D70:D73"/>
    <mergeCell ref="AD64:AD69"/>
    <mergeCell ref="AE64:AE69"/>
    <mergeCell ref="AF64:AF69"/>
    <mergeCell ref="AG64:AG69"/>
    <mergeCell ref="AH64:AH69"/>
    <mergeCell ref="AI64:AI69"/>
    <mergeCell ref="A64:A69"/>
    <mergeCell ref="B64:B69"/>
    <mergeCell ref="Z64:Z69"/>
    <mergeCell ref="AA64:AA69"/>
    <mergeCell ref="AB64:AB69"/>
    <mergeCell ref="AC64:AC69"/>
    <mergeCell ref="C64:C69"/>
    <mergeCell ref="D64:D69"/>
    <mergeCell ref="AD56:AD63"/>
    <mergeCell ref="AE56:AE63"/>
    <mergeCell ref="AF56:AF63"/>
    <mergeCell ref="AG56:AG63"/>
    <mergeCell ref="AH56:AH63"/>
    <mergeCell ref="AI56:AI63"/>
    <mergeCell ref="A56:A63"/>
    <mergeCell ref="B56:B63"/>
    <mergeCell ref="Z56:Z63"/>
    <mergeCell ref="AA56:AA63"/>
    <mergeCell ref="AB56:AB63"/>
    <mergeCell ref="AC56:AC63"/>
    <mergeCell ref="C56:C63"/>
    <mergeCell ref="D56:D63"/>
    <mergeCell ref="AD52:AD55"/>
    <mergeCell ref="AE52:AE55"/>
    <mergeCell ref="AF52:AF55"/>
    <mergeCell ref="AG52:AG55"/>
    <mergeCell ref="AH52:AH55"/>
    <mergeCell ref="AI52:AI55"/>
    <mergeCell ref="A52:A55"/>
    <mergeCell ref="B52:B55"/>
    <mergeCell ref="Z52:Z55"/>
    <mergeCell ref="AA52:AA55"/>
    <mergeCell ref="AB52:AB55"/>
    <mergeCell ref="AC52:AC55"/>
    <mergeCell ref="C52:C55"/>
    <mergeCell ref="D52:D55"/>
    <mergeCell ref="AD48:AD51"/>
    <mergeCell ref="AE48:AE51"/>
    <mergeCell ref="AF48:AF51"/>
    <mergeCell ref="AG48:AG51"/>
    <mergeCell ref="AH48:AH51"/>
    <mergeCell ref="AI48:AI51"/>
    <mergeCell ref="A48:A51"/>
    <mergeCell ref="B48:B51"/>
    <mergeCell ref="Z48:Z51"/>
    <mergeCell ref="AA48:AA51"/>
    <mergeCell ref="AB48:AB51"/>
    <mergeCell ref="AC48:AC51"/>
    <mergeCell ref="C48:C51"/>
    <mergeCell ref="D48:D51"/>
    <mergeCell ref="AD44:AD47"/>
    <mergeCell ref="AE44:AE47"/>
    <mergeCell ref="AF44:AF47"/>
    <mergeCell ref="AG44:AG47"/>
    <mergeCell ref="AH44:AH47"/>
    <mergeCell ref="AI44:AI47"/>
    <mergeCell ref="A44:A47"/>
    <mergeCell ref="B44:B47"/>
    <mergeCell ref="Z44:Z47"/>
    <mergeCell ref="AA44:AA47"/>
    <mergeCell ref="AB44:AB47"/>
    <mergeCell ref="AC44:AC47"/>
    <mergeCell ref="C44:C47"/>
    <mergeCell ref="D44:D47"/>
    <mergeCell ref="AD36:AD43"/>
    <mergeCell ref="AE36:AE43"/>
    <mergeCell ref="AF36:AF43"/>
    <mergeCell ref="AG36:AG43"/>
    <mergeCell ref="AH36:AH43"/>
    <mergeCell ref="AI36:AI43"/>
    <mergeCell ref="A36:A43"/>
    <mergeCell ref="B36:B43"/>
    <mergeCell ref="Z36:Z43"/>
    <mergeCell ref="AA36:AA43"/>
    <mergeCell ref="AB36:AB43"/>
    <mergeCell ref="AC36:AC43"/>
    <mergeCell ref="C36:C43"/>
    <mergeCell ref="D36:D43"/>
    <mergeCell ref="AD31:AD35"/>
    <mergeCell ref="AE31:AE35"/>
    <mergeCell ref="AF31:AF35"/>
    <mergeCell ref="AG31:AG35"/>
    <mergeCell ref="AH31:AH35"/>
    <mergeCell ref="AI31:AI35"/>
    <mergeCell ref="A31:A35"/>
    <mergeCell ref="B31:B35"/>
    <mergeCell ref="Z31:Z35"/>
    <mergeCell ref="AA31:AA35"/>
    <mergeCell ref="AB31:AB35"/>
    <mergeCell ref="AC31:AC35"/>
    <mergeCell ref="C31:C35"/>
    <mergeCell ref="D31:D35"/>
    <mergeCell ref="AD23:AD30"/>
    <mergeCell ref="AE23:AE30"/>
    <mergeCell ref="AF23:AF30"/>
    <mergeCell ref="AG23:AG30"/>
    <mergeCell ref="AH23:AH30"/>
    <mergeCell ref="AI23:AI30"/>
    <mergeCell ref="A23:A30"/>
    <mergeCell ref="B23:B30"/>
    <mergeCell ref="Z23:Z30"/>
    <mergeCell ref="AA23:AA30"/>
    <mergeCell ref="AB23:AB30"/>
    <mergeCell ref="AC23:AC30"/>
    <mergeCell ref="C23:C30"/>
    <mergeCell ref="D23:D30"/>
    <mergeCell ref="AD19:AD22"/>
    <mergeCell ref="AE19:AE22"/>
    <mergeCell ref="AF19:AF22"/>
    <mergeCell ref="AG19:AG22"/>
    <mergeCell ref="AH19:AH22"/>
    <mergeCell ref="AI19:AI22"/>
    <mergeCell ref="A19:A22"/>
    <mergeCell ref="B19:B22"/>
    <mergeCell ref="Z19:Z22"/>
    <mergeCell ref="AA19:AA22"/>
    <mergeCell ref="AB19:AB22"/>
    <mergeCell ref="AC19:AC22"/>
    <mergeCell ref="C19:C22"/>
    <mergeCell ref="D19:D22"/>
    <mergeCell ref="AD16:AD18"/>
    <mergeCell ref="AE16:AE18"/>
    <mergeCell ref="AF16:AF18"/>
    <mergeCell ref="AG16:AG18"/>
    <mergeCell ref="AH16:AH18"/>
    <mergeCell ref="AI16:AI18"/>
    <mergeCell ref="A16:A18"/>
    <mergeCell ref="B16:B18"/>
    <mergeCell ref="Z16:Z18"/>
    <mergeCell ref="AA16:AA18"/>
    <mergeCell ref="AB16:AB18"/>
    <mergeCell ref="AC16:AC18"/>
    <mergeCell ref="C16:C18"/>
    <mergeCell ref="D16:D18"/>
    <mergeCell ref="AD14:AD15"/>
    <mergeCell ref="AE14:AE15"/>
    <mergeCell ref="AF14:AF15"/>
    <mergeCell ref="AG14:AG15"/>
    <mergeCell ref="AH14:AH15"/>
    <mergeCell ref="AI14:AI15"/>
    <mergeCell ref="A14:A15"/>
    <mergeCell ref="B14:B15"/>
    <mergeCell ref="Z14:Z15"/>
    <mergeCell ref="AA14:AA15"/>
    <mergeCell ref="AB14:AB15"/>
    <mergeCell ref="AC14:AC15"/>
    <mergeCell ref="C14:C15"/>
    <mergeCell ref="D14:D15"/>
    <mergeCell ref="A12:A13"/>
    <mergeCell ref="B12:B13"/>
    <mergeCell ref="Z12:Z13"/>
    <mergeCell ref="AA12:AA13"/>
    <mergeCell ref="AB12:AB13"/>
    <mergeCell ref="AC12:AC13"/>
    <mergeCell ref="AD12:AD13"/>
    <mergeCell ref="R10:S10"/>
    <mergeCell ref="T10:U10"/>
    <mergeCell ref="V10:W10"/>
    <mergeCell ref="X10:Y10"/>
    <mergeCell ref="Z10:AA10"/>
    <mergeCell ref="AB10:AC10"/>
    <mergeCell ref="C12:C13"/>
    <mergeCell ref="D12:D13"/>
    <mergeCell ref="AI8:AI11"/>
    <mergeCell ref="F9:K9"/>
    <mergeCell ref="L9:Q9"/>
    <mergeCell ref="F10:H10"/>
    <mergeCell ref="I10:K10"/>
    <mergeCell ref="L10:N10"/>
    <mergeCell ref="O10:Q10"/>
    <mergeCell ref="AE12:AE13"/>
    <mergeCell ref="AF12:AF13"/>
    <mergeCell ref="AG12:AG13"/>
    <mergeCell ref="AH12:AH13"/>
    <mergeCell ref="AI12:AI13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D128:D131"/>
    <mergeCell ref="D132:D143"/>
    <mergeCell ref="D144:D147"/>
    <mergeCell ref="D148:D151"/>
    <mergeCell ref="D152:D171"/>
    <mergeCell ref="D172:D176"/>
    <mergeCell ref="D177:D180"/>
    <mergeCell ref="D185:D188"/>
    <mergeCell ref="D189:D192"/>
    <mergeCell ref="AJ229:AJ231"/>
    <mergeCell ref="AJ226:AJ228"/>
    <mergeCell ref="AJ224:AJ225"/>
    <mergeCell ref="AJ221:AJ223"/>
    <mergeCell ref="AJ219:AJ220"/>
    <mergeCell ref="AJ217:AJ218"/>
    <mergeCell ref="AJ197:AJ216"/>
    <mergeCell ref="AJ193:AJ196"/>
    <mergeCell ref="AG197:AG216"/>
    <mergeCell ref="AH197:AH216"/>
    <mergeCell ref="AI197:AI216"/>
    <mergeCell ref="AG193:AG196"/>
    <mergeCell ref="AH193:AH196"/>
    <mergeCell ref="AI193:AI196"/>
    <mergeCell ref="AJ82:AJ87"/>
    <mergeCell ref="AJ189:AJ192"/>
    <mergeCell ref="AJ185:AJ188"/>
    <mergeCell ref="AJ177:AJ180"/>
    <mergeCell ref="AJ172:AJ176"/>
    <mergeCell ref="AJ152:AJ171"/>
    <mergeCell ref="AJ148:AJ151"/>
    <mergeCell ref="AJ144:AJ147"/>
    <mergeCell ref="AJ132:AJ143"/>
    <mergeCell ref="AJ128:AJ131"/>
    <mergeCell ref="AJ124:AJ127"/>
    <mergeCell ref="AJ114:AJ123"/>
    <mergeCell ref="AJ112:AJ113"/>
    <mergeCell ref="AJ106:AJ111"/>
    <mergeCell ref="AJ102:AJ105"/>
    <mergeCell ref="AJ96:AJ101"/>
    <mergeCell ref="AJ94:AJ95"/>
    <mergeCell ref="AJ88:AJ93"/>
    <mergeCell ref="AJ23:AJ30"/>
    <mergeCell ref="AJ19:AJ22"/>
    <mergeCell ref="AJ16:AJ18"/>
    <mergeCell ref="AJ14:AJ15"/>
    <mergeCell ref="AJ12:AJ13"/>
    <mergeCell ref="AJ8:AJ11"/>
    <mergeCell ref="AJ74:AJ81"/>
    <mergeCell ref="AJ70:AJ73"/>
    <mergeCell ref="AJ64:AJ69"/>
    <mergeCell ref="AJ56:AJ63"/>
    <mergeCell ref="AJ52:AJ55"/>
    <mergeCell ref="AJ48:AJ51"/>
    <mergeCell ref="AJ44:AJ47"/>
    <mergeCell ref="AJ36:AJ43"/>
    <mergeCell ref="AJ31:AJ35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A1:B1"/>
    </sheetView>
  </sheetViews>
  <sheetFormatPr defaultRowHeight="15" x14ac:dyDescent="0.25"/>
  <sheetData>
    <row r="1" spans="1:1" x14ac:dyDescent="0.25">
      <c r="A1" s="102"/>
    </row>
  </sheetData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15"/>
  <sheetViews>
    <sheetView view="pageBreakPreview" zoomScale="25" zoomScaleNormal="70" zoomScaleSheetLayoutView="25" workbookViewId="0">
      <selection activeCell="V5" sqref="V5:AH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43.42578125" customWidth="1"/>
    <col min="18" max="34" width="10.7109375" customWidth="1"/>
    <col min="35" max="35" width="11.28515625" customWidth="1"/>
    <col min="36" max="36" width="12.710937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15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289" t="s">
        <v>876</v>
      </c>
      <c r="E8" s="286" t="s">
        <v>12</v>
      </c>
      <c r="F8" s="292" t="s">
        <v>6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272" t="s">
        <v>875</v>
      </c>
    </row>
    <row r="9" spans="1:36" ht="33" customHeight="1" thickBot="1" x14ac:dyDescent="0.3">
      <c r="A9" s="284"/>
      <c r="B9" s="287"/>
      <c r="C9" s="290"/>
      <c r="D9" s="290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273"/>
    </row>
    <row r="10" spans="1:36" ht="16.5" thickBot="1" x14ac:dyDescent="0.3">
      <c r="A10" s="284"/>
      <c r="B10" s="287"/>
      <c r="C10" s="290"/>
      <c r="D10" s="290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273"/>
    </row>
    <row r="11" spans="1:36" ht="16.5" thickBot="1" x14ac:dyDescent="0.3">
      <c r="A11" s="285"/>
      <c r="B11" s="288"/>
      <c r="C11" s="291"/>
      <c r="D11" s="291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274"/>
    </row>
    <row r="12" spans="1:36" ht="18.75" x14ac:dyDescent="0.25">
      <c r="A12" s="317">
        <v>1</v>
      </c>
      <c r="B12" s="320" t="s">
        <v>16</v>
      </c>
      <c r="C12" s="326" t="s">
        <v>18</v>
      </c>
      <c r="D12" s="326">
        <f>160*0.9</f>
        <v>144</v>
      </c>
      <c r="E12" s="3" t="s">
        <v>17</v>
      </c>
      <c r="F12" s="4">
        <v>4.2</v>
      </c>
      <c r="G12" s="4">
        <v>23.5</v>
      </c>
      <c r="H12" s="4">
        <v>26.1</v>
      </c>
      <c r="I12" s="4">
        <v>0.1</v>
      </c>
      <c r="J12" s="4">
        <v>10.6</v>
      </c>
      <c r="K12" s="4">
        <v>5.3</v>
      </c>
      <c r="L12" s="4"/>
      <c r="M12" s="4"/>
      <c r="N12" s="4"/>
      <c r="O12" s="4"/>
      <c r="P12" s="4"/>
      <c r="Q12" s="4"/>
      <c r="R12" s="5">
        <v>380</v>
      </c>
      <c r="S12" s="5">
        <v>380</v>
      </c>
      <c r="T12" s="5">
        <v>380</v>
      </c>
      <c r="U12" s="5">
        <v>380</v>
      </c>
      <c r="V12" s="16">
        <f t="shared" ref="V12:V75" si="0">IF(AND(F12=0,G12=0,H12=0),0,IF(AND(F12=0,G12=0),H12,IF(AND(F12=0,H12=0),G12,IF(AND(G12=0,H12=0),F12,IF(F12=0,(G12+H12)/2,IF(G12=0,(F12+H12)/2,IF(H12=0,(F12+G12)/2,(F12+G12+H12)/3)))))))</f>
        <v>17.933333333333334</v>
      </c>
      <c r="W12" s="16">
        <f t="shared" ref="W12:W75" si="1">IF(AND(I12=0,J12=0,K12=0),0,IF(AND(I12=0,J12=0),K12,IF(AND(I12=0,K12=0),J12,IF(AND(J12=0,K12=0),I12,IF(I12=0,(J12+K12)/2,IF(J12=0,(I12+K12)/2,IF(K12=0,(I12+J12)/2,(I12+J12+K12)/3)))))))</f>
        <v>5.333333333333333</v>
      </c>
      <c r="X12" s="16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175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323">
        <f>SUM(V12:V31)</f>
        <v>72.533333333333331</v>
      </c>
      <c r="AA12" s="268">
        <f>SUM(W12:W31)</f>
        <v>33.033333333333331</v>
      </c>
      <c r="AB12" s="268">
        <f>SUM(X12:X31)</f>
        <v>0</v>
      </c>
      <c r="AC12" s="268">
        <f>SUM(Y12:Y31)</f>
        <v>0</v>
      </c>
      <c r="AD12" s="268">
        <f>Z12*0.38*0.9*SQRT(3)</f>
        <v>42.965945152876593</v>
      </c>
      <c r="AE12" s="268">
        <f t="shared" ref="AE12:AG12" si="4">AA12*0.38*0.9*SQRT(3)</f>
        <v>19.567670793428633</v>
      </c>
      <c r="AF12" s="268">
        <f t="shared" si="4"/>
        <v>0</v>
      </c>
      <c r="AG12" s="268">
        <f t="shared" si="4"/>
        <v>0</v>
      </c>
      <c r="AH12" s="268">
        <f>MAX(Z12:AC31)</f>
        <v>72.533333333333331</v>
      </c>
      <c r="AI12" s="548">
        <f>AH12*0.38*0.9*SQRT(3)</f>
        <v>42.965945152876593</v>
      </c>
      <c r="AJ12" s="548">
        <f>D12-AI12</f>
        <v>101.0340548471234</v>
      </c>
    </row>
    <row r="13" spans="1:36" ht="18.75" x14ac:dyDescent="0.25">
      <c r="A13" s="318"/>
      <c r="B13" s="321"/>
      <c r="C13" s="327"/>
      <c r="D13" s="327"/>
      <c r="E13" s="6" t="s">
        <v>19</v>
      </c>
      <c r="F13" s="7">
        <v>66.5</v>
      </c>
      <c r="G13" s="7">
        <v>6</v>
      </c>
      <c r="H13" s="7">
        <v>21.4</v>
      </c>
      <c r="I13" s="7">
        <v>25</v>
      </c>
      <c r="J13" s="7">
        <v>10.9</v>
      </c>
      <c r="K13" s="7">
        <v>20</v>
      </c>
      <c r="L13" s="7"/>
      <c r="M13" s="7"/>
      <c r="N13" s="7"/>
      <c r="O13" s="7"/>
      <c r="P13" s="7"/>
      <c r="Q13" s="7"/>
      <c r="R13" s="8">
        <v>380</v>
      </c>
      <c r="S13" s="8">
        <v>380</v>
      </c>
      <c r="T13" s="8">
        <v>380</v>
      </c>
      <c r="U13" s="8">
        <v>380</v>
      </c>
      <c r="V13" s="14">
        <f t="shared" si="0"/>
        <v>31.3</v>
      </c>
      <c r="W13" s="14">
        <f t="shared" si="1"/>
        <v>18.633333333333333</v>
      </c>
      <c r="X13" s="14">
        <f t="shared" si="2"/>
        <v>0</v>
      </c>
      <c r="Y13" s="173">
        <f t="shared" si="3"/>
        <v>0</v>
      </c>
      <c r="Z13" s="324"/>
      <c r="AA13" s="269"/>
      <c r="AB13" s="269"/>
      <c r="AC13" s="269"/>
      <c r="AD13" s="269"/>
      <c r="AE13" s="269"/>
      <c r="AF13" s="269"/>
      <c r="AG13" s="269"/>
      <c r="AH13" s="269"/>
      <c r="AI13" s="549"/>
      <c r="AJ13" s="549"/>
    </row>
    <row r="14" spans="1:36" ht="18.75" x14ac:dyDescent="0.25">
      <c r="A14" s="318"/>
      <c r="B14" s="321"/>
      <c r="C14" s="327"/>
      <c r="D14" s="327"/>
      <c r="E14" s="9" t="s">
        <v>914</v>
      </c>
      <c r="F14" s="9">
        <v>25.8</v>
      </c>
      <c r="G14" s="9">
        <v>0.6</v>
      </c>
      <c r="H14" s="9">
        <v>43.5</v>
      </c>
      <c r="I14" s="9">
        <v>11</v>
      </c>
      <c r="J14" s="9">
        <v>0.1</v>
      </c>
      <c r="K14" s="9">
        <v>16.100000000000001</v>
      </c>
      <c r="L14" s="9"/>
      <c r="M14" s="9"/>
      <c r="N14" s="9"/>
      <c r="O14" s="9"/>
      <c r="P14" s="9"/>
      <c r="Q14" s="9"/>
      <c r="R14" s="10"/>
      <c r="S14" s="10"/>
      <c r="T14" s="10"/>
      <c r="U14" s="10"/>
      <c r="V14" s="14">
        <f t="shared" si="0"/>
        <v>23.3</v>
      </c>
      <c r="W14" s="14">
        <f t="shared" si="1"/>
        <v>9.0666666666666682</v>
      </c>
      <c r="X14" s="14">
        <f t="shared" si="2"/>
        <v>0</v>
      </c>
      <c r="Y14" s="173">
        <f t="shared" si="3"/>
        <v>0</v>
      </c>
      <c r="Z14" s="324"/>
      <c r="AA14" s="269"/>
      <c r="AB14" s="269"/>
      <c r="AC14" s="269"/>
      <c r="AD14" s="269"/>
      <c r="AE14" s="269"/>
      <c r="AF14" s="269"/>
      <c r="AG14" s="269"/>
      <c r="AH14" s="269"/>
      <c r="AI14" s="549"/>
      <c r="AJ14" s="549"/>
    </row>
    <row r="15" spans="1:36" ht="18.75" x14ac:dyDescent="0.25">
      <c r="A15" s="318"/>
      <c r="B15" s="321"/>
      <c r="C15" s="327"/>
      <c r="D15" s="32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8"/>
      <c r="S15" s="8"/>
      <c r="T15" s="8"/>
      <c r="U15" s="8"/>
      <c r="V15" s="14">
        <f t="shared" si="0"/>
        <v>0</v>
      </c>
      <c r="W15" s="14">
        <f t="shared" si="1"/>
        <v>0</v>
      </c>
      <c r="X15" s="14">
        <f t="shared" si="2"/>
        <v>0</v>
      </c>
      <c r="Y15" s="173">
        <f t="shared" si="3"/>
        <v>0</v>
      </c>
      <c r="Z15" s="324"/>
      <c r="AA15" s="269"/>
      <c r="AB15" s="269"/>
      <c r="AC15" s="269"/>
      <c r="AD15" s="269"/>
      <c r="AE15" s="269"/>
      <c r="AF15" s="269"/>
      <c r="AG15" s="269"/>
      <c r="AH15" s="269"/>
      <c r="AI15" s="549"/>
      <c r="AJ15" s="549"/>
    </row>
    <row r="16" spans="1:36" ht="18.75" x14ac:dyDescent="0.25">
      <c r="A16" s="318"/>
      <c r="B16" s="321"/>
      <c r="C16" s="327"/>
      <c r="D16" s="32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0"/>
      <c r="V16" s="14">
        <f t="shared" si="0"/>
        <v>0</v>
      </c>
      <c r="W16" s="14">
        <f t="shared" si="1"/>
        <v>0</v>
      </c>
      <c r="X16" s="14">
        <f t="shared" si="2"/>
        <v>0</v>
      </c>
      <c r="Y16" s="173">
        <f t="shared" si="3"/>
        <v>0</v>
      </c>
      <c r="Z16" s="324"/>
      <c r="AA16" s="269"/>
      <c r="AB16" s="269"/>
      <c r="AC16" s="269"/>
      <c r="AD16" s="269"/>
      <c r="AE16" s="269"/>
      <c r="AF16" s="269"/>
      <c r="AG16" s="269"/>
      <c r="AH16" s="269"/>
      <c r="AI16" s="549"/>
      <c r="AJ16" s="549"/>
    </row>
    <row r="17" spans="1:36" ht="18.75" x14ac:dyDescent="0.25">
      <c r="A17" s="318"/>
      <c r="B17" s="321"/>
      <c r="C17" s="327"/>
      <c r="D17" s="32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8"/>
      <c r="S17" s="8"/>
      <c r="T17" s="8"/>
      <c r="U17" s="8"/>
      <c r="V17" s="14">
        <f t="shared" si="0"/>
        <v>0</v>
      </c>
      <c r="W17" s="14">
        <f t="shared" si="1"/>
        <v>0</v>
      </c>
      <c r="X17" s="14">
        <f t="shared" si="2"/>
        <v>0</v>
      </c>
      <c r="Y17" s="173">
        <f t="shared" si="3"/>
        <v>0</v>
      </c>
      <c r="Z17" s="324"/>
      <c r="AA17" s="269"/>
      <c r="AB17" s="269"/>
      <c r="AC17" s="269"/>
      <c r="AD17" s="269"/>
      <c r="AE17" s="269"/>
      <c r="AF17" s="269"/>
      <c r="AG17" s="269"/>
      <c r="AH17" s="269"/>
      <c r="AI17" s="549"/>
      <c r="AJ17" s="549"/>
    </row>
    <row r="18" spans="1:36" ht="18.75" x14ac:dyDescent="0.25">
      <c r="A18" s="318"/>
      <c r="B18" s="321"/>
      <c r="C18" s="327"/>
      <c r="D18" s="32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4">
        <f t="shared" si="0"/>
        <v>0</v>
      </c>
      <c r="W18" s="14">
        <f t="shared" si="1"/>
        <v>0</v>
      </c>
      <c r="X18" s="14">
        <f t="shared" si="2"/>
        <v>0</v>
      </c>
      <c r="Y18" s="173">
        <f t="shared" si="3"/>
        <v>0</v>
      </c>
      <c r="Z18" s="324"/>
      <c r="AA18" s="269"/>
      <c r="AB18" s="269"/>
      <c r="AC18" s="269"/>
      <c r="AD18" s="269"/>
      <c r="AE18" s="269"/>
      <c r="AF18" s="269"/>
      <c r="AG18" s="269"/>
      <c r="AH18" s="269"/>
      <c r="AI18" s="549"/>
      <c r="AJ18" s="549"/>
    </row>
    <row r="19" spans="1:36" ht="18.75" x14ac:dyDescent="0.25">
      <c r="A19" s="318"/>
      <c r="B19" s="321"/>
      <c r="C19" s="327"/>
      <c r="D19" s="32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8"/>
      <c r="S19" s="8"/>
      <c r="T19" s="8"/>
      <c r="U19" s="8"/>
      <c r="V19" s="14">
        <f t="shared" si="0"/>
        <v>0</v>
      </c>
      <c r="W19" s="14">
        <f t="shared" si="1"/>
        <v>0</v>
      </c>
      <c r="X19" s="14">
        <f t="shared" si="2"/>
        <v>0</v>
      </c>
      <c r="Y19" s="173">
        <f t="shared" si="3"/>
        <v>0</v>
      </c>
      <c r="Z19" s="324"/>
      <c r="AA19" s="269"/>
      <c r="AB19" s="269"/>
      <c r="AC19" s="269"/>
      <c r="AD19" s="269"/>
      <c r="AE19" s="269"/>
      <c r="AF19" s="269"/>
      <c r="AG19" s="269"/>
      <c r="AH19" s="269"/>
      <c r="AI19" s="549"/>
      <c r="AJ19" s="549"/>
    </row>
    <row r="20" spans="1:36" ht="18.75" x14ac:dyDescent="0.25">
      <c r="A20" s="318"/>
      <c r="B20" s="321"/>
      <c r="C20" s="327"/>
      <c r="D20" s="32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0"/>
      <c r="T20" s="10"/>
      <c r="U20" s="10"/>
      <c r="V20" s="14">
        <f t="shared" si="0"/>
        <v>0</v>
      </c>
      <c r="W20" s="14">
        <f t="shared" si="1"/>
        <v>0</v>
      </c>
      <c r="X20" s="14">
        <f t="shared" si="2"/>
        <v>0</v>
      </c>
      <c r="Y20" s="173">
        <f t="shared" si="3"/>
        <v>0</v>
      </c>
      <c r="Z20" s="324"/>
      <c r="AA20" s="269"/>
      <c r="AB20" s="269"/>
      <c r="AC20" s="269"/>
      <c r="AD20" s="269"/>
      <c r="AE20" s="269"/>
      <c r="AF20" s="269"/>
      <c r="AG20" s="269"/>
      <c r="AH20" s="269"/>
      <c r="AI20" s="549"/>
      <c r="AJ20" s="549"/>
    </row>
    <row r="21" spans="1:36" ht="18.75" x14ac:dyDescent="0.25">
      <c r="A21" s="318"/>
      <c r="B21" s="321"/>
      <c r="C21" s="327"/>
      <c r="D21" s="32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  <c r="S21" s="8"/>
      <c r="T21" s="8"/>
      <c r="U21" s="8"/>
      <c r="V21" s="14">
        <f t="shared" si="0"/>
        <v>0</v>
      </c>
      <c r="W21" s="14">
        <f t="shared" si="1"/>
        <v>0</v>
      </c>
      <c r="X21" s="14">
        <f t="shared" si="2"/>
        <v>0</v>
      </c>
      <c r="Y21" s="173">
        <f t="shared" si="3"/>
        <v>0</v>
      </c>
      <c r="Z21" s="324"/>
      <c r="AA21" s="269"/>
      <c r="AB21" s="269"/>
      <c r="AC21" s="269"/>
      <c r="AD21" s="269"/>
      <c r="AE21" s="269"/>
      <c r="AF21" s="269"/>
      <c r="AG21" s="269"/>
      <c r="AH21" s="269"/>
      <c r="AI21" s="549"/>
      <c r="AJ21" s="549"/>
    </row>
    <row r="22" spans="1:36" ht="18.75" x14ac:dyDescent="0.25">
      <c r="A22" s="318"/>
      <c r="B22" s="321"/>
      <c r="C22" s="327"/>
      <c r="D22" s="32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0"/>
      <c r="T22" s="10"/>
      <c r="U22" s="10"/>
      <c r="V22" s="14">
        <f t="shared" si="0"/>
        <v>0</v>
      </c>
      <c r="W22" s="14">
        <f t="shared" si="1"/>
        <v>0</v>
      </c>
      <c r="X22" s="14">
        <f t="shared" si="2"/>
        <v>0</v>
      </c>
      <c r="Y22" s="173">
        <f t="shared" si="3"/>
        <v>0</v>
      </c>
      <c r="Z22" s="324"/>
      <c r="AA22" s="269"/>
      <c r="AB22" s="269"/>
      <c r="AC22" s="269"/>
      <c r="AD22" s="269"/>
      <c r="AE22" s="269"/>
      <c r="AF22" s="269"/>
      <c r="AG22" s="269"/>
      <c r="AH22" s="269"/>
      <c r="AI22" s="549"/>
      <c r="AJ22" s="549"/>
    </row>
    <row r="23" spans="1:36" ht="18.75" x14ac:dyDescent="0.25">
      <c r="A23" s="318"/>
      <c r="B23" s="321"/>
      <c r="C23" s="327"/>
      <c r="D23" s="32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8"/>
      <c r="S23" s="8"/>
      <c r="T23" s="8"/>
      <c r="U23" s="8"/>
      <c r="V23" s="14">
        <f t="shared" si="0"/>
        <v>0</v>
      </c>
      <c r="W23" s="14">
        <f t="shared" si="1"/>
        <v>0</v>
      </c>
      <c r="X23" s="14">
        <f t="shared" si="2"/>
        <v>0</v>
      </c>
      <c r="Y23" s="173">
        <f t="shared" si="3"/>
        <v>0</v>
      </c>
      <c r="Z23" s="324"/>
      <c r="AA23" s="269"/>
      <c r="AB23" s="269"/>
      <c r="AC23" s="269"/>
      <c r="AD23" s="269"/>
      <c r="AE23" s="269"/>
      <c r="AF23" s="269"/>
      <c r="AG23" s="269"/>
      <c r="AH23" s="269"/>
      <c r="AI23" s="549"/>
      <c r="AJ23" s="549"/>
    </row>
    <row r="24" spans="1:36" ht="18.75" x14ac:dyDescent="0.25">
      <c r="A24" s="318"/>
      <c r="B24" s="321"/>
      <c r="C24" s="327"/>
      <c r="D24" s="32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  <c r="U24" s="10"/>
      <c r="V24" s="14">
        <f t="shared" si="0"/>
        <v>0</v>
      </c>
      <c r="W24" s="14">
        <f t="shared" si="1"/>
        <v>0</v>
      </c>
      <c r="X24" s="14">
        <f t="shared" si="2"/>
        <v>0</v>
      </c>
      <c r="Y24" s="173">
        <f t="shared" si="3"/>
        <v>0</v>
      </c>
      <c r="Z24" s="324"/>
      <c r="AA24" s="269"/>
      <c r="AB24" s="269"/>
      <c r="AC24" s="269"/>
      <c r="AD24" s="269"/>
      <c r="AE24" s="269"/>
      <c r="AF24" s="269"/>
      <c r="AG24" s="269"/>
      <c r="AH24" s="269"/>
      <c r="AI24" s="549"/>
      <c r="AJ24" s="549"/>
    </row>
    <row r="25" spans="1:36" ht="18.75" x14ac:dyDescent="0.25">
      <c r="A25" s="318"/>
      <c r="B25" s="321"/>
      <c r="C25" s="327"/>
      <c r="D25" s="3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8"/>
      <c r="S25" s="8"/>
      <c r="T25" s="8"/>
      <c r="U25" s="8"/>
      <c r="V25" s="14">
        <f t="shared" si="0"/>
        <v>0</v>
      </c>
      <c r="W25" s="14">
        <f t="shared" si="1"/>
        <v>0</v>
      </c>
      <c r="X25" s="14">
        <f t="shared" si="2"/>
        <v>0</v>
      </c>
      <c r="Y25" s="173">
        <f t="shared" si="3"/>
        <v>0</v>
      </c>
      <c r="Z25" s="324"/>
      <c r="AA25" s="269"/>
      <c r="AB25" s="269"/>
      <c r="AC25" s="269"/>
      <c r="AD25" s="269"/>
      <c r="AE25" s="269"/>
      <c r="AF25" s="269"/>
      <c r="AG25" s="269"/>
      <c r="AH25" s="269"/>
      <c r="AI25" s="549"/>
      <c r="AJ25" s="549"/>
    </row>
    <row r="26" spans="1:36" ht="18.75" x14ac:dyDescent="0.25">
      <c r="A26" s="318"/>
      <c r="B26" s="321"/>
      <c r="C26" s="327"/>
      <c r="D26" s="32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10"/>
      <c r="V26" s="14">
        <f t="shared" si="0"/>
        <v>0</v>
      </c>
      <c r="W26" s="14">
        <f t="shared" si="1"/>
        <v>0</v>
      </c>
      <c r="X26" s="14">
        <f t="shared" si="2"/>
        <v>0</v>
      </c>
      <c r="Y26" s="173">
        <f t="shared" si="3"/>
        <v>0</v>
      </c>
      <c r="Z26" s="324"/>
      <c r="AA26" s="269"/>
      <c r="AB26" s="269"/>
      <c r="AC26" s="269"/>
      <c r="AD26" s="269"/>
      <c r="AE26" s="269"/>
      <c r="AF26" s="269"/>
      <c r="AG26" s="269"/>
      <c r="AH26" s="269"/>
      <c r="AI26" s="549"/>
      <c r="AJ26" s="549"/>
    </row>
    <row r="27" spans="1:36" ht="18.75" x14ac:dyDescent="0.25">
      <c r="A27" s="318"/>
      <c r="B27" s="321"/>
      <c r="C27" s="327"/>
      <c r="D27" s="32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8"/>
      <c r="S27" s="8"/>
      <c r="T27" s="8"/>
      <c r="U27" s="8"/>
      <c r="V27" s="14">
        <f t="shared" si="0"/>
        <v>0</v>
      </c>
      <c r="W27" s="14">
        <f t="shared" si="1"/>
        <v>0</v>
      </c>
      <c r="X27" s="14">
        <f t="shared" si="2"/>
        <v>0</v>
      </c>
      <c r="Y27" s="173">
        <f t="shared" si="3"/>
        <v>0</v>
      </c>
      <c r="Z27" s="324"/>
      <c r="AA27" s="269"/>
      <c r="AB27" s="269"/>
      <c r="AC27" s="269"/>
      <c r="AD27" s="269"/>
      <c r="AE27" s="269"/>
      <c r="AF27" s="269"/>
      <c r="AG27" s="269"/>
      <c r="AH27" s="269"/>
      <c r="AI27" s="549"/>
      <c r="AJ27" s="549"/>
    </row>
    <row r="28" spans="1:36" ht="18.75" x14ac:dyDescent="0.25">
      <c r="A28" s="318"/>
      <c r="B28" s="321"/>
      <c r="C28" s="327"/>
      <c r="D28" s="32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10"/>
      <c r="V28" s="14">
        <f t="shared" si="0"/>
        <v>0</v>
      </c>
      <c r="W28" s="14">
        <f t="shared" si="1"/>
        <v>0</v>
      </c>
      <c r="X28" s="14">
        <f t="shared" si="2"/>
        <v>0</v>
      </c>
      <c r="Y28" s="173">
        <f t="shared" si="3"/>
        <v>0</v>
      </c>
      <c r="Z28" s="324"/>
      <c r="AA28" s="269"/>
      <c r="AB28" s="269"/>
      <c r="AC28" s="269"/>
      <c r="AD28" s="269"/>
      <c r="AE28" s="269"/>
      <c r="AF28" s="269"/>
      <c r="AG28" s="269"/>
      <c r="AH28" s="269"/>
      <c r="AI28" s="549"/>
      <c r="AJ28" s="549"/>
    </row>
    <row r="29" spans="1:36" ht="18.75" x14ac:dyDescent="0.25">
      <c r="A29" s="318"/>
      <c r="B29" s="321"/>
      <c r="C29" s="327"/>
      <c r="D29" s="32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8"/>
      <c r="S29" s="8"/>
      <c r="T29" s="8"/>
      <c r="U29" s="8"/>
      <c r="V29" s="14">
        <f t="shared" si="0"/>
        <v>0</v>
      </c>
      <c r="W29" s="14">
        <f t="shared" si="1"/>
        <v>0</v>
      </c>
      <c r="X29" s="14">
        <f t="shared" si="2"/>
        <v>0</v>
      </c>
      <c r="Y29" s="173">
        <f t="shared" si="3"/>
        <v>0</v>
      </c>
      <c r="Z29" s="324"/>
      <c r="AA29" s="269"/>
      <c r="AB29" s="269"/>
      <c r="AC29" s="269"/>
      <c r="AD29" s="269"/>
      <c r="AE29" s="269"/>
      <c r="AF29" s="269"/>
      <c r="AG29" s="269"/>
      <c r="AH29" s="269"/>
      <c r="AI29" s="549"/>
      <c r="AJ29" s="549"/>
    </row>
    <row r="30" spans="1:36" ht="18.75" x14ac:dyDescent="0.25">
      <c r="A30" s="318"/>
      <c r="B30" s="321"/>
      <c r="C30" s="327"/>
      <c r="D30" s="32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10"/>
      <c r="U30" s="10"/>
      <c r="V30" s="14">
        <f t="shared" si="0"/>
        <v>0</v>
      </c>
      <c r="W30" s="14">
        <f t="shared" si="1"/>
        <v>0</v>
      </c>
      <c r="X30" s="14">
        <f t="shared" si="2"/>
        <v>0</v>
      </c>
      <c r="Y30" s="173">
        <f t="shared" si="3"/>
        <v>0</v>
      </c>
      <c r="Z30" s="324"/>
      <c r="AA30" s="269"/>
      <c r="AB30" s="269"/>
      <c r="AC30" s="269"/>
      <c r="AD30" s="269"/>
      <c r="AE30" s="269"/>
      <c r="AF30" s="269"/>
      <c r="AG30" s="269"/>
      <c r="AH30" s="269"/>
      <c r="AI30" s="549"/>
      <c r="AJ30" s="549"/>
    </row>
    <row r="31" spans="1:36" ht="19.5" thickBot="1" x14ac:dyDescent="0.3">
      <c r="A31" s="319"/>
      <c r="B31" s="322"/>
      <c r="C31" s="328"/>
      <c r="D31" s="32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2"/>
      <c r="V31" s="15">
        <f t="shared" si="0"/>
        <v>0</v>
      </c>
      <c r="W31" s="15">
        <f t="shared" si="1"/>
        <v>0</v>
      </c>
      <c r="X31" s="15">
        <f t="shared" si="2"/>
        <v>0</v>
      </c>
      <c r="Y31" s="174">
        <f t="shared" si="3"/>
        <v>0</v>
      </c>
      <c r="Z31" s="325"/>
      <c r="AA31" s="270"/>
      <c r="AB31" s="270"/>
      <c r="AC31" s="270"/>
      <c r="AD31" s="270"/>
      <c r="AE31" s="270"/>
      <c r="AF31" s="270"/>
      <c r="AG31" s="270"/>
      <c r="AH31" s="270"/>
      <c r="AI31" s="550"/>
      <c r="AJ31" s="550"/>
    </row>
    <row r="32" spans="1:36" ht="18.75" x14ac:dyDescent="0.25">
      <c r="A32" s="329">
        <v>2</v>
      </c>
      <c r="B32" s="330" t="s">
        <v>20</v>
      </c>
      <c r="C32" s="326" t="s">
        <v>892</v>
      </c>
      <c r="D32" s="326">
        <f>(250+250)*0.9</f>
        <v>450</v>
      </c>
      <c r="E32" s="17" t="s">
        <v>22</v>
      </c>
      <c r="F32" s="18">
        <v>51.9</v>
      </c>
      <c r="G32" s="18">
        <v>4.0999999999999996</v>
      </c>
      <c r="H32" s="18">
        <v>12.5</v>
      </c>
      <c r="I32" s="18">
        <v>11.6</v>
      </c>
      <c r="J32" s="18">
        <v>14.8</v>
      </c>
      <c r="K32" s="18">
        <v>13.4</v>
      </c>
      <c r="L32" s="18"/>
      <c r="M32" s="18"/>
      <c r="N32" s="18"/>
      <c r="O32" s="18"/>
      <c r="P32" s="18"/>
      <c r="Q32" s="18"/>
      <c r="R32" s="21">
        <v>380</v>
      </c>
      <c r="S32" s="21">
        <v>380</v>
      </c>
      <c r="T32" s="21">
        <v>380</v>
      </c>
      <c r="U32" s="21">
        <v>380</v>
      </c>
      <c r="V32" s="20">
        <f t="shared" si="0"/>
        <v>22.833333333333332</v>
      </c>
      <c r="W32" s="20">
        <f t="shared" si="1"/>
        <v>13.266666666666666</v>
      </c>
      <c r="X32" s="20">
        <f t="shared" si="2"/>
        <v>0</v>
      </c>
      <c r="Y32" s="172">
        <f t="shared" si="3"/>
        <v>0</v>
      </c>
      <c r="Z32" s="331">
        <f>SUM(V32:V51)</f>
        <v>202.53333333333336</v>
      </c>
      <c r="AA32" s="271">
        <f t="shared" ref="AA32:AB32" si="5">SUM(W32:W51)</f>
        <v>130</v>
      </c>
      <c r="AB32" s="271">
        <f t="shared" si="5"/>
        <v>0</v>
      </c>
      <c r="AC32" s="271">
        <f>SUM(Y32:Y51)</f>
        <v>0</v>
      </c>
      <c r="AD32" s="268">
        <f t="shared" ref="AD32:AG92" si="6">Z32*0.38*0.9*SQRT(3)</f>
        <v>119.97292405738891</v>
      </c>
      <c r="AE32" s="268">
        <f t="shared" si="6"/>
        <v>77.00697890451228</v>
      </c>
      <c r="AF32" s="268">
        <f t="shared" si="6"/>
        <v>0</v>
      </c>
      <c r="AG32" s="268">
        <f t="shared" si="6"/>
        <v>0</v>
      </c>
      <c r="AH32" s="271">
        <f>MAX(Z32:AC51)</f>
        <v>202.53333333333336</v>
      </c>
      <c r="AI32" s="548">
        <f t="shared" ref="AI32" si="7">AH32*0.38*0.9*SQRT(3)</f>
        <v>119.97292405738891</v>
      </c>
      <c r="AJ32" s="548">
        <f t="shared" ref="AJ32" si="8">D32-AI32</f>
        <v>330.02707594261108</v>
      </c>
    </row>
    <row r="33" spans="1:36" ht="18.75" x14ac:dyDescent="0.25">
      <c r="A33" s="318"/>
      <c r="B33" s="321"/>
      <c r="C33" s="327"/>
      <c r="D33" s="327"/>
      <c r="E33" s="6" t="s">
        <v>23</v>
      </c>
      <c r="F33" s="7">
        <v>3</v>
      </c>
      <c r="G33" s="7">
        <v>4.3</v>
      </c>
      <c r="H33" s="7">
        <v>0.1</v>
      </c>
      <c r="I33" s="7">
        <v>3.1</v>
      </c>
      <c r="J33" s="7">
        <v>5.5</v>
      </c>
      <c r="K33" s="7">
        <v>0.2</v>
      </c>
      <c r="L33" s="7"/>
      <c r="M33" s="7"/>
      <c r="N33" s="7"/>
      <c r="O33" s="7"/>
      <c r="P33" s="7"/>
      <c r="Q33" s="7"/>
      <c r="R33" s="8">
        <v>380</v>
      </c>
      <c r="S33" s="8">
        <v>380</v>
      </c>
      <c r="T33" s="8">
        <v>380</v>
      </c>
      <c r="U33" s="8">
        <v>380</v>
      </c>
      <c r="V33" s="14">
        <f t="shared" si="0"/>
        <v>2.4666666666666663</v>
      </c>
      <c r="W33" s="14">
        <f t="shared" si="1"/>
        <v>2.9333333333333331</v>
      </c>
      <c r="X33" s="14">
        <f t="shared" si="2"/>
        <v>0</v>
      </c>
      <c r="Y33" s="173">
        <f t="shared" si="3"/>
        <v>0</v>
      </c>
      <c r="Z33" s="324"/>
      <c r="AA33" s="269"/>
      <c r="AB33" s="269"/>
      <c r="AC33" s="269"/>
      <c r="AD33" s="269"/>
      <c r="AE33" s="269"/>
      <c r="AF33" s="269"/>
      <c r="AG33" s="269"/>
      <c r="AH33" s="269"/>
      <c r="AI33" s="549"/>
      <c r="AJ33" s="549"/>
    </row>
    <row r="34" spans="1:36" ht="18.75" x14ac:dyDescent="0.25">
      <c r="A34" s="318"/>
      <c r="B34" s="321"/>
      <c r="C34" s="327"/>
      <c r="D34" s="327"/>
      <c r="E34" s="9" t="s">
        <v>24</v>
      </c>
      <c r="F34" s="9">
        <v>46.2</v>
      </c>
      <c r="G34" s="9">
        <v>54</v>
      </c>
      <c r="H34" s="9">
        <v>15.3</v>
      </c>
      <c r="I34" s="9">
        <v>39</v>
      </c>
      <c r="J34" s="9">
        <v>42.1</v>
      </c>
      <c r="K34" s="9">
        <v>73</v>
      </c>
      <c r="L34" s="9"/>
      <c r="M34" s="9"/>
      <c r="N34" s="9"/>
      <c r="O34" s="9"/>
      <c r="P34" s="9"/>
      <c r="Q34" s="9"/>
      <c r="R34" s="8">
        <v>380</v>
      </c>
      <c r="S34" s="8">
        <v>380</v>
      </c>
      <c r="T34" s="8">
        <v>380</v>
      </c>
      <c r="U34" s="8">
        <v>380</v>
      </c>
      <c r="V34" s="14">
        <f t="shared" si="0"/>
        <v>38.5</v>
      </c>
      <c r="W34" s="14">
        <f t="shared" si="1"/>
        <v>51.366666666666667</v>
      </c>
      <c r="X34" s="14">
        <f t="shared" si="2"/>
        <v>0</v>
      </c>
      <c r="Y34" s="173">
        <f t="shared" si="3"/>
        <v>0</v>
      </c>
      <c r="Z34" s="324"/>
      <c r="AA34" s="269"/>
      <c r="AB34" s="269"/>
      <c r="AC34" s="269"/>
      <c r="AD34" s="269"/>
      <c r="AE34" s="269"/>
      <c r="AF34" s="269"/>
      <c r="AG34" s="269"/>
      <c r="AH34" s="269"/>
      <c r="AI34" s="549"/>
      <c r="AJ34" s="549"/>
    </row>
    <row r="35" spans="1:36" ht="18.75" x14ac:dyDescent="0.25">
      <c r="A35" s="318"/>
      <c r="B35" s="321"/>
      <c r="C35" s="327"/>
      <c r="D35" s="327"/>
      <c r="E35" s="6" t="s">
        <v>25</v>
      </c>
      <c r="F35" s="6">
        <v>1.4</v>
      </c>
      <c r="G35" s="6">
        <v>9.4</v>
      </c>
      <c r="H35" s="6">
        <v>0.2</v>
      </c>
      <c r="I35" s="6">
        <v>7.5</v>
      </c>
      <c r="J35" s="6">
        <v>0.3</v>
      </c>
      <c r="K35" s="6">
        <v>0.1</v>
      </c>
      <c r="L35" s="6"/>
      <c r="M35" s="6"/>
      <c r="N35" s="6"/>
      <c r="O35" s="6"/>
      <c r="P35" s="6"/>
      <c r="Q35" s="6"/>
      <c r="R35" s="8">
        <v>380</v>
      </c>
      <c r="S35" s="8">
        <v>380</v>
      </c>
      <c r="T35" s="8">
        <v>380</v>
      </c>
      <c r="U35" s="8">
        <v>380</v>
      </c>
      <c r="V35" s="14">
        <f t="shared" si="0"/>
        <v>3.6666666666666665</v>
      </c>
      <c r="W35" s="14">
        <f t="shared" si="1"/>
        <v>2.6333333333333333</v>
      </c>
      <c r="X35" s="14">
        <f t="shared" si="2"/>
        <v>0</v>
      </c>
      <c r="Y35" s="173">
        <f t="shared" si="3"/>
        <v>0</v>
      </c>
      <c r="Z35" s="324"/>
      <c r="AA35" s="269"/>
      <c r="AB35" s="269"/>
      <c r="AC35" s="269"/>
      <c r="AD35" s="269"/>
      <c r="AE35" s="269"/>
      <c r="AF35" s="269"/>
      <c r="AG35" s="269"/>
      <c r="AH35" s="269"/>
      <c r="AI35" s="549"/>
      <c r="AJ35" s="549"/>
    </row>
    <row r="36" spans="1:36" ht="18.75" x14ac:dyDescent="0.25">
      <c r="A36" s="318"/>
      <c r="B36" s="321"/>
      <c r="C36" s="327"/>
      <c r="D36" s="327"/>
      <c r="E36" s="9" t="s">
        <v>26</v>
      </c>
      <c r="F36" s="9">
        <v>11</v>
      </c>
      <c r="G36" s="9">
        <v>7.5</v>
      </c>
      <c r="H36" s="9">
        <v>19.600000000000001</v>
      </c>
      <c r="I36" s="9">
        <v>9.3000000000000007</v>
      </c>
      <c r="J36" s="9">
        <v>9.1</v>
      </c>
      <c r="K36" s="9">
        <v>50</v>
      </c>
      <c r="L36" s="9"/>
      <c r="M36" s="9"/>
      <c r="N36" s="9"/>
      <c r="O36" s="9"/>
      <c r="P36" s="9"/>
      <c r="Q36" s="9"/>
      <c r="R36" s="8">
        <v>380</v>
      </c>
      <c r="S36" s="8">
        <v>380</v>
      </c>
      <c r="T36" s="8">
        <v>380</v>
      </c>
      <c r="U36" s="8">
        <v>380</v>
      </c>
      <c r="V36" s="14">
        <f t="shared" si="0"/>
        <v>12.700000000000001</v>
      </c>
      <c r="W36" s="14">
        <f t="shared" si="1"/>
        <v>22.8</v>
      </c>
      <c r="X36" s="14">
        <f t="shared" si="2"/>
        <v>0</v>
      </c>
      <c r="Y36" s="173">
        <f t="shared" si="3"/>
        <v>0</v>
      </c>
      <c r="Z36" s="324"/>
      <c r="AA36" s="269"/>
      <c r="AB36" s="269"/>
      <c r="AC36" s="269"/>
      <c r="AD36" s="269"/>
      <c r="AE36" s="269"/>
      <c r="AF36" s="269"/>
      <c r="AG36" s="269"/>
      <c r="AH36" s="269"/>
      <c r="AI36" s="549"/>
      <c r="AJ36" s="549"/>
    </row>
    <row r="37" spans="1:36" ht="18.75" x14ac:dyDescent="0.25">
      <c r="A37" s="318"/>
      <c r="B37" s="321"/>
      <c r="C37" s="327"/>
      <c r="D37" s="327"/>
      <c r="E37" s="6" t="s">
        <v>27</v>
      </c>
      <c r="F37" s="6">
        <v>118.9</v>
      </c>
      <c r="G37" s="6">
        <v>124.6</v>
      </c>
      <c r="H37" s="6">
        <v>123.6</v>
      </c>
      <c r="I37" s="6">
        <v>23</v>
      </c>
      <c r="J37" s="6">
        <v>48</v>
      </c>
      <c r="K37" s="6">
        <v>40</v>
      </c>
      <c r="L37" s="6"/>
      <c r="M37" s="6"/>
      <c r="N37" s="6"/>
      <c r="O37" s="6"/>
      <c r="P37" s="6"/>
      <c r="Q37" s="6"/>
      <c r="R37" s="8">
        <v>380</v>
      </c>
      <c r="S37" s="8">
        <v>380</v>
      </c>
      <c r="T37" s="8">
        <v>380</v>
      </c>
      <c r="U37" s="8">
        <v>380</v>
      </c>
      <c r="V37" s="14">
        <f t="shared" si="0"/>
        <v>122.36666666666667</v>
      </c>
      <c r="W37" s="14">
        <f t="shared" si="1"/>
        <v>37</v>
      </c>
      <c r="X37" s="14">
        <f t="shared" si="2"/>
        <v>0</v>
      </c>
      <c r="Y37" s="173">
        <f t="shared" si="3"/>
        <v>0</v>
      </c>
      <c r="Z37" s="324"/>
      <c r="AA37" s="269"/>
      <c r="AB37" s="269"/>
      <c r="AC37" s="269"/>
      <c r="AD37" s="269"/>
      <c r="AE37" s="269"/>
      <c r="AF37" s="269"/>
      <c r="AG37" s="269"/>
      <c r="AH37" s="269"/>
      <c r="AI37" s="549"/>
      <c r="AJ37" s="549"/>
    </row>
    <row r="38" spans="1:36" ht="18.75" x14ac:dyDescent="0.25">
      <c r="A38" s="318"/>
      <c r="B38" s="321"/>
      <c r="C38" s="327"/>
      <c r="D38" s="3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0"/>
      <c r="T38" s="10"/>
      <c r="U38" s="10"/>
      <c r="V38" s="14">
        <f t="shared" si="0"/>
        <v>0</v>
      </c>
      <c r="W38" s="14">
        <f t="shared" si="1"/>
        <v>0</v>
      </c>
      <c r="X38" s="14">
        <f t="shared" si="2"/>
        <v>0</v>
      </c>
      <c r="Y38" s="173">
        <f t="shared" si="3"/>
        <v>0</v>
      </c>
      <c r="Z38" s="324"/>
      <c r="AA38" s="269"/>
      <c r="AB38" s="269"/>
      <c r="AC38" s="269"/>
      <c r="AD38" s="269"/>
      <c r="AE38" s="269"/>
      <c r="AF38" s="269"/>
      <c r="AG38" s="269"/>
      <c r="AH38" s="269"/>
      <c r="AI38" s="549"/>
      <c r="AJ38" s="549"/>
    </row>
    <row r="39" spans="1:36" ht="18.75" x14ac:dyDescent="0.25">
      <c r="A39" s="318"/>
      <c r="B39" s="321"/>
      <c r="C39" s="327"/>
      <c r="D39" s="32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8"/>
      <c r="S39" s="8"/>
      <c r="T39" s="8"/>
      <c r="U39" s="8"/>
      <c r="V39" s="14">
        <f t="shared" si="0"/>
        <v>0</v>
      </c>
      <c r="W39" s="14">
        <f t="shared" si="1"/>
        <v>0</v>
      </c>
      <c r="X39" s="14">
        <f t="shared" si="2"/>
        <v>0</v>
      </c>
      <c r="Y39" s="173">
        <f t="shared" si="3"/>
        <v>0</v>
      </c>
      <c r="Z39" s="324"/>
      <c r="AA39" s="269"/>
      <c r="AB39" s="269"/>
      <c r="AC39" s="269"/>
      <c r="AD39" s="269"/>
      <c r="AE39" s="269"/>
      <c r="AF39" s="269"/>
      <c r="AG39" s="269"/>
      <c r="AH39" s="269"/>
      <c r="AI39" s="549"/>
      <c r="AJ39" s="549"/>
    </row>
    <row r="40" spans="1:36" ht="18.75" x14ac:dyDescent="0.25">
      <c r="A40" s="318"/>
      <c r="B40" s="321"/>
      <c r="C40" s="327"/>
      <c r="D40" s="32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10"/>
      <c r="T40" s="10"/>
      <c r="U40" s="10"/>
      <c r="V40" s="14">
        <f t="shared" si="0"/>
        <v>0</v>
      </c>
      <c r="W40" s="14">
        <f t="shared" si="1"/>
        <v>0</v>
      </c>
      <c r="X40" s="14">
        <f t="shared" si="2"/>
        <v>0</v>
      </c>
      <c r="Y40" s="173">
        <f t="shared" si="3"/>
        <v>0</v>
      </c>
      <c r="Z40" s="324"/>
      <c r="AA40" s="269"/>
      <c r="AB40" s="269"/>
      <c r="AC40" s="269"/>
      <c r="AD40" s="269"/>
      <c r="AE40" s="269"/>
      <c r="AF40" s="269"/>
      <c r="AG40" s="269"/>
      <c r="AH40" s="269"/>
      <c r="AI40" s="549"/>
      <c r="AJ40" s="549"/>
    </row>
    <row r="41" spans="1:36" ht="18.75" x14ac:dyDescent="0.25">
      <c r="A41" s="318"/>
      <c r="B41" s="321"/>
      <c r="C41" s="327"/>
      <c r="D41" s="32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8"/>
      <c r="S41" s="8"/>
      <c r="T41" s="8"/>
      <c r="U41" s="8"/>
      <c r="V41" s="14">
        <f t="shared" si="0"/>
        <v>0</v>
      </c>
      <c r="W41" s="14">
        <f t="shared" si="1"/>
        <v>0</v>
      </c>
      <c r="X41" s="14">
        <f t="shared" si="2"/>
        <v>0</v>
      </c>
      <c r="Y41" s="173">
        <f t="shared" si="3"/>
        <v>0</v>
      </c>
      <c r="Z41" s="324"/>
      <c r="AA41" s="269"/>
      <c r="AB41" s="269"/>
      <c r="AC41" s="269"/>
      <c r="AD41" s="269"/>
      <c r="AE41" s="269"/>
      <c r="AF41" s="269"/>
      <c r="AG41" s="269"/>
      <c r="AH41" s="269"/>
      <c r="AI41" s="549"/>
      <c r="AJ41" s="549"/>
    </row>
    <row r="42" spans="1:36" ht="18.75" x14ac:dyDescent="0.25">
      <c r="A42" s="318"/>
      <c r="B42" s="321"/>
      <c r="C42" s="327"/>
      <c r="D42" s="3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10"/>
      <c r="T42" s="10"/>
      <c r="U42" s="10"/>
      <c r="V42" s="14">
        <f t="shared" si="0"/>
        <v>0</v>
      </c>
      <c r="W42" s="14">
        <f t="shared" si="1"/>
        <v>0</v>
      </c>
      <c r="X42" s="14">
        <f t="shared" si="2"/>
        <v>0</v>
      </c>
      <c r="Y42" s="173">
        <f t="shared" si="3"/>
        <v>0</v>
      </c>
      <c r="Z42" s="324"/>
      <c r="AA42" s="269"/>
      <c r="AB42" s="269"/>
      <c r="AC42" s="269"/>
      <c r="AD42" s="269"/>
      <c r="AE42" s="269"/>
      <c r="AF42" s="269"/>
      <c r="AG42" s="269"/>
      <c r="AH42" s="269"/>
      <c r="AI42" s="549"/>
      <c r="AJ42" s="549"/>
    </row>
    <row r="43" spans="1:36" ht="18.75" x14ac:dyDescent="0.25">
      <c r="A43" s="318"/>
      <c r="B43" s="321"/>
      <c r="C43" s="327"/>
      <c r="D43" s="32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"/>
      <c r="S43" s="8"/>
      <c r="T43" s="8"/>
      <c r="U43" s="8"/>
      <c r="V43" s="14">
        <f t="shared" si="0"/>
        <v>0</v>
      </c>
      <c r="W43" s="14">
        <f t="shared" si="1"/>
        <v>0</v>
      </c>
      <c r="X43" s="14">
        <f t="shared" si="2"/>
        <v>0</v>
      </c>
      <c r="Y43" s="173">
        <f t="shared" si="3"/>
        <v>0</v>
      </c>
      <c r="Z43" s="324"/>
      <c r="AA43" s="269"/>
      <c r="AB43" s="269"/>
      <c r="AC43" s="269"/>
      <c r="AD43" s="269"/>
      <c r="AE43" s="269"/>
      <c r="AF43" s="269"/>
      <c r="AG43" s="269"/>
      <c r="AH43" s="269"/>
      <c r="AI43" s="549"/>
      <c r="AJ43" s="549"/>
    </row>
    <row r="44" spans="1:36" ht="18.75" x14ac:dyDescent="0.25">
      <c r="A44" s="318"/>
      <c r="B44" s="321"/>
      <c r="C44" s="327"/>
      <c r="D44" s="32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  <c r="S44" s="10"/>
      <c r="T44" s="10"/>
      <c r="U44" s="10"/>
      <c r="V44" s="14">
        <f t="shared" si="0"/>
        <v>0</v>
      </c>
      <c r="W44" s="14">
        <f t="shared" si="1"/>
        <v>0</v>
      </c>
      <c r="X44" s="14">
        <f t="shared" si="2"/>
        <v>0</v>
      </c>
      <c r="Y44" s="173">
        <f t="shared" si="3"/>
        <v>0</v>
      </c>
      <c r="Z44" s="324"/>
      <c r="AA44" s="269"/>
      <c r="AB44" s="269"/>
      <c r="AC44" s="269"/>
      <c r="AD44" s="269"/>
      <c r="AE44" s="269"/>
      <c r="AF44" s="269"/>
      <c r="AG44" s="269"/>
      <c r="AH44" s="269"/>
      <c r="AI44" s="549"/>
      <c r="AJ44" s="549"/>
    </row>
    <row r="45" spans="1:36" ht="18.75" x14ac:dyDescent="0.25">
      <c r="A45" s="318"/>
      <c r="B45" s="321"/>
      <c r="C45" s="327"/>
      <c r="D45" s="32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"/>
      <c r="S45" s="8"/>
      <c r="T45" s="8"/>
      <c r="U45" s="8"/>
      <c r="V45" s="14">
        <f t="shared" si="0"/>
        <v>0</v>
      </c>
      <c r="W45" s="14">
        <f t="shared" si="1"/>
        <v>0</v>
      </c>
      <c r="X45" s="14">
        <f t="shared" si="2"/>
        <v>0</v>
      </c>
      <c r="Y45" s="173">
        <f t="shared" si="3"/>
        <v>0</v>
      </c>
      <c r="Z45" s="324"/>
      <c r="AA45" s="269"/>
      <c r="AB45" s="269"/>
      <c r="AC45" s="269"/>
      <c r="AD45" s="269"/>
      <c r="AE45" s="269"/>
      <c r="AF45" s="269"/>
      <c r="AG45" s="269"/>
      <c r="AH45" s="269"/>
      <c r="AI45" s="549"/>
      <c r="AJ45" s="549"/>
    </row>
    <row r="46" spans="1:36" ht="18.75" x14ac:dyDescent="0.25">
      <c r="A46" s="318"/>
      <c r="B46" s="321"/>
      <c r="C46" s="327"/>
      <c r="D46" s="3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0"/>
      <c r="T46" s="10"/>
      <c r="U46" s="10"/>
      <c r="V46" s="14">
        <f t="shared" si="0"/>
        <v>0</v>
      </c>
      <c r="W46" s="14">
        <f t="shared" si="1"/>
        <v>0</v>
      </c>
      <c r="X46" s="14">
        <f t="shared" si="2"/>
        <v>0</v>
      </c>
      <c r="Y46" s="173">
        <f t="shared" si="3"/>
        <v>0</v>
      </c>
      <c r="Z46" s="324"/>
      <c r="AA46" s="269"/>
      <c r="AB46" s="269"/>
      <c r="AC46" s="269"/>
      <c r="AD46" s="269"/>
      <c r="AE46" s="269"/>
      <c r="AF46" s="269"/>
      <c r="AG46" s="269"/>
      <c r="AH46" s="269"/>
      <c r="AI46" s="549"/>
      <c r="AJ46" s="549"/>
    </row>
    <row r="47" spans="1:36" ht="18.75" x14ac:dyDescent="0.25">
      <c r="A47" s="318"/>
      <c r="B47" s="321"/>
      <c r="C47" s="327"/>
      <c r="D47" s="32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8"/>
      <c r="S47" s="8"/>
      <c r="T47" s="8"/>
      <c r="U47" s="8"/>
      <c r="V47" s="14">
        <f t="shared" si="0"/>
        <v>0</v>
      </c>
      <c r="W47" s="14">
        <f t="shared" si="1"/>
        <v>0</v>
      </c>
      <c r="X47" s="14">
        <f t="shared" si="2"/>
        <v>0</v>
      </c>
      <c r="Y47" s="173">
        <f t="shared" si="3"/>
        <v>0</v>
      </c>
      <c r="Z47" s="324"/>
      <c r="AA47" s="269"/>
      <c r="AB47" s="269"/>
      <c r="AC47" s="269"/>
      <c r="AD47" s="269"/>
      <c r="AE47" s="269"/>
      <c r="AF47" s="269"/>
      <c r="AG47" s="269"/>
      <c r="AH47" s="269"/>
      <c r="AI47" s="549"/>
      <c r="AJ47" s="549"/>
    </row>
    <row r="48" spans="1:36" ht="18.75" x14ac:dyDescent="0.25">
      <c r="A48" s="318"/>
      <c r="B48" s="321"/>
      <c r="C48" s="327"/>
      <c r="D48" s="32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10"/>
      <c r="T48" s="10"/>
      <c r="U48" s="10"/>
      <c r="V48" s="14">
        <f t="shared" si="0"/>
        <v>0</v>
      </c>
      <c r="W48" s="14">
        <f t="shared" si="1"/>
        <v>0</v>
      </c>
      <c r="X48" s="14">
        <f t="shared" si="2"/>
        <v>0</v>
      </c>
      <c r="Y48" s="173">
        <f t="shared" si="3"/>
        <v>0</v>
      </c>
      <c r="Z48" s="324"/>
      <c r="AA48" s="269"/>
      <c r="AB48" s="269"/>
      <c r="AC48" s="269"/>
      <c r="AD48" s="269"/>
      <c r="AE48" s="269"/>
      <c r="AF48" s="269"/>
      <c r="AG48" s="269"/>
      <c r="AH48" s="269"/>
      <c r="AI48" s="549"/>
      <c r="AJ48" s="549"/>
    </row>
    <row r="49" spans="1:36" ht="18.75" x14ac:dyDescent="0.25">
      <c r="A49" s="318"/>
      <c r="B49" s="321"/>
      <c r="C49" s="327"/>
      <c r="D49" s="32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8"/>
      <c r="S49" s="8"/>
      <c r="T49" s="8"/>
      <c r="U49" s="8"/>
      <c r="V49" s="14">
        <f t="shared" si="0"/>
        <v>0</v>
      </c>
      <c r="W49" s="14">
        <f t="shared" si="1"/>
        <v>0</v>
      </c>
      <c r="X49" s="14">
        <f t="shared" si="2"/>
        <v>0</v>
      </c>
      <c r="Y49" s="173">
        <f t="shared" si="3"/>
        <v>0</v>
      </c>
      <c r="Z49" s="324"/>
      <c r="AA49" s="269"/>
      <c r="AB49" s="269"/>
      <c r="AC49" s="269"/>
      <c r="AD49" s="269"/>
      <c r="AE49" s="269"/>
      <c r="AF49" s="269"/>
      <c r="AG49" s="269"/>
      <c r="AH49" s="269"/>
      <c r="AI49" s="549"/>
      <c r="AJ49" s="549"/>
    </row>
    <row r="50" spans="1:36" ht="18.75" x14ac:dyDescent="0.25">
      <c r="A50" s="318"/>
      <c r="B50" s="321"/>
      <c r="C50" s="327"/>
      <c r="D50" s="32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  <c r="S50" s="10"/>
      <c r="T50" s="10"/>
      <c r="U50" s="10"/>
      <c r="V50" s="14">
        <f t="shared" si="0"/>
        <v>0</v>
      </c>
      <c r="W50" s="14">
        <f t="shared" si="1"/>
        <v>0</v>
      </c>
      <c r="X50" s="14">
        <f t="shared" si="2"/>
        <v>0</v>
      </c>
      <c r="Y50" s="173">
        <f t="shared" si="3"/>
        <v>0</v>
      </c>
      <c r="Z50" s="324"/>
      <c r="AA50" s="269"/>
      <c r="AB50" s="269"/>
      <c r="AC50" s="269"/>
      <c r="AD50" s="269"/>
      <c r="AE50" s="269"/>
      <c r="AF50" s="269"/>
      <c r="AG50" s="269"/>
      <c r="AH50" s="269"/>
      <c r="AI50" s="549"/>
      <c r="AJ50" s="549"/>
    </row>
    <row r="51" spans="1:36" ht="19.5" thickBot="1" x14ac:dyDescent="0.3">
      <c r="A51" s="319"/>
      <c r="B51" s="322"/>
      <c r="C51" s="328"/>
      <c r="D51" s="32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5">
        <f t="shared" si="0"/>
        <v>0</v>
      </c>
      <c r="W51" s="15">
        <f t="shared" si="1"/>
        <v>0</v>
      </c>
      <c r="X51" s="15">
        <f t="shared" si="2"/>
        <v>0</v>
      </c>
      <c r="Y51" s="174">
        <f t="shared" si="3"/>
        <v>0</v>
      </c>
      <c r="Z51" s="325"/>
      <c r="AA51" s="270"/>
      <c r="AB51" s="270"/>
      <c r="AC51" s="270"/>
      <c r="AD51" s="270"/>
      <c r="AE51" s="270"/>
      <c r="AF51" s="270"/>
      <c r="AG51" s="270"/>
      <c r="AH51" s="270"/>
      <c r="AI51" s="550"/>
      <c r="AJ51" s="550"/>
    </row>
    <row r="52" spans="1:36" ht="18.75" x14ac:dyDescent="0.25">
      <c r="A52" s="332">
        <v>3</v>
      </c>
      <c r="B52" s="335" t="s">
        <v>28</v>
      </c>
      <c r="C52" s="338" t="s">
        <v>893</v>
      </c>
      <c r="D52" s="338">
        <f>(315+315)*0.9</f>
        <v>567</v>
      </c>
      <c r="E52" s="17" t="s">
        <v>30</v>
      </c>
      <c r="F52" s="18">
        <v>23.5</v>
      </c>
      <c r="G52" s="18">
        <v>53.4</v>
      </c>
      <c r="H52" s="18">
        <v>15.4</v>
      </c>
      <c r="I52" s="18">
        <v>13</v>
      </c>
      <c r="J52" s="18">
        <v>13</v>
      </c>
      <c r="K52" s="18">
        <v>11.6</v>
      </c>
      <c r="L52" s="18"/>
      <c r="M52" s="18"/>
      <c r="N52" s="18"/>
      <c r="O52" s="18"/>
      <c r="P52" s="18"/>
      <c r="Q52" s="18"/>
      <c r="R52" s="21">
        <v>380</v>
      </c>
      <c r="S52" s="21">
        <v>380</v>
      </c>
      <c r="T52" s="21">
        <v>380</v>
      </c>
      <c r="U52" s="21">
        <v>380</v>
      </c>
      <c r="V52" s="20">
        <f t="shared" si="0"/>
        <v>30.766666666666669</v>
      </c>
      <c r="W52" s="20">
        <f t="shared" si="1"/>
        <v>12.533333333333333</v>
      </c>
      <c r="X52" s="20">
        <f t="shared" si="2"/>
        <v>0</v>
      </c>
      <c r="Y52" s="172">
        <f t="shared" si="3"/>
        <v>0</v>
      </c>
      <c r="Z52" s="331">
        <f t="shared" ref="Z52:AB52" si="9">SUM(V52:V71)</f>
        <v>140.69999999999999</v>
      </c>
      <c r="AA52" s="271">
        <f t="shared" si="9"/>
        <v>130.43333333333334</v>
      </c>
      <c r="AB52" s="271">
        <f t="shared" si="9"/>
        <v>0</v>
      </c>
      <c r="AC52" s="271">
        <f>SUM(Y52:Y71)</f>
        <v>0</v>
      </c>
      <c r="AD52" s="268">
        <f t="shared" ref="AD52" si="10">Z52*0.38*0.9*SQRT(3)</f>
        <v>83.345245629729831</v>
      </c>
      <c r="AE52" s="268">
        <f t="shared" si="6"/>
        <v>77.263668834193993</v>
      </c>
      <c r="AF52" s="268">
        <f t="shared" si="6"/>
        <v>0</v>
      </c>
      <c r="AG52" s="268">
        <f t="shared" si="6"/>
        <v>0</v>
      </c>
      <c r="AH52" s="271">
        <f t="shared" ref="AH52" si="11">MAX(Z52:AC71)</f>
        <v>140.69999999999999</v>
      </c>
      <c r="AI52" s="548">
        <f t="shared" ref="AI52" si="12">AH52*0.38*0.9*SQRT(3)</f>
        <v>83.345245629729831</v>
      </c>
      <c r="AJ52" s="548">
        <f t="shared" ref="AJ52" si="13">D52-AI52</f>
        <v>483.65475437027015</v>
      </c>
    </row>
    <row r="53" spans="1:36" ht="18.75" x14ac:dyDescent="0.25">
      <c r="A53" s="333"/>
      <c r="B53" s="336"/>
      <c r="C53" s="339"/>
      <c r="D53" s="339"/>
      <c r="E53" s="6" t="s">
        <v>31</v>
      </c>
      <c r="F53" s="7">
        <v>28.8</v>
      </c>
      <c r="G53" s="7">
        <v>23.5</v>
      </c>
      <c r="H53" s="7">
        <v>10.9</v>
      </c>
      <c r="I53" s="7">
        <v>1.1000000000000001</v>
      </c>
      <c r="J53" s="7">
        <v>12.1</v>
      </c>
      <c r="K53" s="7">
        <v>1.5</v>
      </c>
      <c r="L53" s="7"/>
      <c r="M53" s="7"/>
      <c r="N53" s="7"/>
      <c r="O53" s="7"/>
      <c r="P53" s="7"/>
      <c r="Q53" s="7"/>
      <c r="R53" s="8">
        <v>380</v>
      </c>
      <c r="S53" s="8">
        <v>380</v>
      </c>
      <c r="T53" s="8">
        <v>380</v>
      </c>
      <c r="U53" s="8">
        <v>380</v>
      </c>
      <c r="V53" s="14">
        <f t="shared" si="0"/>
        <v>21.066666666666666</v>
      </c>
      <c r="W53" s="14">
        <f t="shared" si="1"/>
        <v>4.8999999999999995</v>
      </c>
      <c r="X53" s="14">
        <f t="shared" si="2"/>
        <v>0</v>
      </c>
      <c r="Y53" s="173">
        <f t="shared" si="3"/>
        <v>0</v>
      </c>
      <c r="Z53" s="324"/>
      <c r="AA53" s="269"/>
      <c r="AB53" s="269"/>
      <c r="AC53" s="269"/>
      <c r="AD53" s="269"/>
      <c r="AE53" s="269"/>
      <c r="AF53" s="269"/>
      <c r="AG53" s="269"/>
      <c r="AH53" s="269"/>
      <c r="AI53" s="549"/>
      <c r="AJ53" s="549"/>
    </row>
    <row r="54" spans="1:36" ht="18.75" x14ac:dyDescent="0.25">
      <c r="A54" s="333"/>
      <c r="B54" s="336"/>
      <c r="C54" s="339"/>
      <c r="D54" s="339"/>
      <c r="E54" s="9" t="s">
        <v>32</v>
      </c>
      <c r="F54" s="9">
        <v>18.7</v>
      </c>
      <c r="G54" s="9">
        <v>33.4</v>
      </c>
      <c r="H54" s="9">
        <v>54.2</v>
      </c>
      <c r="I54" s="9">
        <v>16.5</v>
      </c>
      <c r="J54" s="9">
        <v>47.2</v>
      </c>
      <c r="K54" s="9">
        <v>37</v>
      </c>
      <c r="L54" s="9"/>
      <c r="M54" s="9"/>
      <c r="N54" s="9"/>
      <c r="O54" s="9"/>
      <c r="P54" s="9"/>
      <c r="Q54" s="9"/>
      <c r="R54" s="8">
        <v>380</v>
      </c>
      <c r="S54" s="8">
        <v>380</v>
      </c>
      <c r="T54" s="8">
        <v>380</v>
      </c>
      <c r="U54" s="8">
        <v>380</v>
      </c>
      <c r="V54" s="14">
        <f t="shared" si="0"/>
        <v>35.43333333333333</v>
      </c>
      <c r="W54" s="14">
        <f t="shared" si="1"/>
        <v>33.56666666666667</v>
      </c>
      <c r="X54" s="14">
        <f t="shared" si="2"/>
        <v>0</v>
      </c>
      <c r="Y54" s="173">
        <f t="shared" si="3"/>
        <v>0</v>
      </c>
      <c r="Z54" s="324"/>
      <c r="AA54" s="269"/>
      <c r="AB54" s="269"/>
      <c r="AC54" s="269"/>
      <c r="AD54" s="269"/>
      <c r="AE54" s="269"/>
      <c r="AF54" s="269"/>
      <c r="AG54" s="269"/>
      <c r="AH54" s="269"/>
      <c r="AI54" s="549"/>
      <c r="AJ54" s="549"/>
    </row>
    <row r="55" spans="1:36" ht="18.75" x14ac:dyDescent="0.25">
      <c r="A55" s="333"/>
      <c r="B55" s="336"/>
      <c r="C55" s="339"/>
      <c r="D55" s="339"/>
      <c r="E55" s="6" t="s">
        <v>33</v>
      </c>
      <c r="F55" s="6">
        <v>15.5</v>
      </c>
      <c r="G55" s="6">
        <v>18.5</v>
      </c>
      <c r="H55" s="6">
        <v>13</v>
      </c>
      <c r="I55" s="6">
        <v>35.1</v>
      </c>
      <c r="J55" s="6">
        <v>40.5</v>
      </c>
      <c r="K55" s="6">
        <v>42.6</v>
      </c>
      <c r="L55" s="6"/>
      <c r="M55" s="6"/>
      <c r="N55" s="6"/>
      <c r="O55" s="6"/>
      <c r="P55" s="6"/>
      <c r="Q55" s="6"/>
      <c r="R55" s="8">
        <v>380</v>
      </c>
      <c r="S55" s="8">
        <v>380</v>
      </c>
      <c r="T55" s="8">
        <v>380</v>
      </c>
      <c r="U55" s="8">
        <v>380</v>
      </c>
      <c r="V55" s="14">
        <f t="shared" si="0"/>
        <v>15.666666666666666</v>
      </c>
      <c r="W55" s="14">
        <f t="shared" si="1"/>
        <v>39.4</v>
      </c>
      <c r="X55" s="14">
        <f t="shared" si="2"/>
        <v>0</v>
      </c>
      <c r="Y55" s="173">
        <f t="shared" si="3"/>
        <v>0</v>
      </c>
      <c r="Z55" s="324"/>
      <c r="AA55" s="269"/>
      <c r="AB55" s="269"/>
      <c r="AC55" s="269"/>
      <c r="AD55" s="269"/>
      <c r="AE55" s="269"/>
      <c r="AF55" s="269"/>
      <c r="AG55" s="269"/>
      <c r="AH55" s="269"/>
      <c r="AI55" s="549"/>
      <c r="AJ55" s="549"/>
    </row>
    <row r="56" spans="1:36" ht="18.75" x14ac:dyDescent="0.25">
      <c r="A56" s="333"/>
      <c r="B56" s="336"/>
      <c r="C56" s="339"/>
      <c r="D56" s="339"/>
      <c r="E56" s="9" t="s">
        <v>34</v>
      </c>
      <c r="F56" s="9">
        <v>26.2</v>
      </c>
      <c r="G56" s="9">
        <v>3.4</v>
      </c>
      <c r="H56" s="9">
        <v>10.8</v>
      </c>
      <c r="I56" s="9">
        <v>26.6</v>
      </c>
      <c r="J56" s="9">
        <v>3</v>
      </c>
      <c r="K56" s="9">
        <v>13</v>
      </c>
      <c r="L56" s="9"/>
      <c r="M56" s="9"/>
      <c r="N56" s="9"/>
      <c r="O56" s="9"/>
      <c r="P56" s="9"/>
      <c r="Q56" s="9"/>
      <c r="R56" s="8">
        <v>380</v>
      </c>
      <c r="S56" s="8">
        <v>380</v>
      </c>
      <c r="T56" s="8">
        <v>380</v>
      </c>
      <c r="U56" s="8">
        <v>380</v>
      </c>
      <c r="V56" s="14">
        <f t="shared" si="0"/>
        <v>13.466666666666667</v>
      </c>
      <c r="W56" s="14">
        <f t="shared" si="1"/>
        <v>14.200000000000001</v>
      </c>
      <c r="X56" s="14">
        <f t="shared" si="2"/>
        <v>0</v>
      </c>
      <c r="Y56" s="173">
        <f t="shared" si="3"/>
        <v>0</v>
      </c>
      <c r="Z56" s="324"/>
      <c r="AA56" s="269"/>
      <c r="AB56" s="269"/>
      <c r="AC56" s="269"/>
      <c r="AD56" s="269"/>
      <c r="AE56" s="269"/>
      <c r="AF56" s="269"/>
      <c r="AG56" s="269"/>
      <c r="AH56" s="269"/>
      <c r="AI56" s="549"/>
      <c r="AJ56" s="549"/>
    </row>
    <row r="57" spans="1:36" ht="18.75" x14ac:dyDescent="0.25">
      <c r="A57" s="333"/>
      <c r="B57" s="336"/>
      <c r="C57" s="339"/>
      <c r="D57" s="339"/>
      <c r="E57" s="6" t="s">
        <v>35</v>
      </c>
      <c r="F57" s="6">
        <v>37.799999999999997</v>
      </c>
      <c r="G57" s="6">
        <v>15.3</v>
      </c>
      <c r="H57" s="6">
        <v>19.8</v>
      </c>
      <c r="I57" s="6">
        <v>22.2</v>
      </c>
      <c r="J57" s="6">
        <v>13.2</v>
      </c>
      <c r="K57" s="6">
        <v>42.1</v>
      </c>
      <c r="L57" s="6"/>
      <c r="M57" s="6"/>
      <c r="N57" s="6"/>
      <c r="O57" s="6"/>
      <c r="P57" s="6"/>
      <c r="Q57" s="6"/>
      <c r="R57" s="8">
        <v>380</v>
      </c>
      <c r="S57" s="8">
        <v>380</v>
      </c>
      <c r="T57" s="8">
        <v>380</v>
      </c>
      <c r="U57" s="8">
        <v>380</v>
      </c>
      <c r="V57" s="14">
        <f t="shared" si="0"/>
        <v>24.299999999999997</v>
      </c>
      <c r="W57" s="14">
        <f t="shared" si="1"/>
        <v>25.833333333333332</v>
      </c>
      <c r="X57" s="14">
        <f t="shared" si="2"/>
        <v>0</v>
      </c>
      <c r="Y57" s="173">
        <f t="shared" si="3"/>
        <v>0</v>
      </c>
      <c r="Z57" s="324"/>
      <c r="AA57" s="269"/>
      <c r="AB57" s="269"/>
      <c r="AC57" s="269"/>
      <c r="AD57" s="269"/>
      <c r="AE57" s="269"/>
      <c r="AF57" s="269"/>
      <c r="AG57" s="269"/>
      <c r="AH57" s="269"/>
      <c r="AI57" s="549"/>
      <c r="AJ57" s="549"/>
    </row>
    <row r="58" spans="1:36" ht="18.75" x14ac:dyDescent="0.25">
      <c r="A58" s="333"/>
      <c r="B58" s="336"/>
      <c r="C58" s="339"/>
      <c r="D58" s="33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10"/>
      <c r="T58" s="10"/>
      <c r="U58" s="10"/>
      <c r="V58" s="14">
        <f t="shared" si="0"/>
        <v>0</v>
      </c>
      <c r="W58" s="14">
        <f t="shared" si="1"/>
        <v>0</v>
      </c>
      <c r="X58" s="14">
        <f t="shared" si="2"/>
        <v>0</v>
      </c>
      <c r="Y58" s="173">
        <f t="shared" si="3"/>
        <v>0</v>
      </c>
      <c r="Z58" s="324"/>
      <c r="AA58" s="269"/>
      <c r="AB58" s="269"/>
      <c r="AC58" s="269"/>
      <c r="AD58" s="269"/>
      <c r="AE58" s="269"/>
      <c r="AF58" s="269"/>
      <c r="AG58" s="269"/>
      <c r="AH58" s="269"/>
      <c r="AI58" s="549"/>
      <c r="AJ58" s="549"/>
    </row>
    <row r="59" spans="1:36" ht="18.75" x14ac:dyDescent="0.25">
      <c r="A59" s="333"/>
      <c r="B59" s="336"/>
      <c r="C59" s="339"/>
      <c r="D59" s="33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8"/>
      <c r="S59" s="8"/>
      <c r="T59" s="8"/>
      <c r="U59" s="8"/>
      <c r="V59" s="14">
        <f t="shared" si="0"/>
        <v>0</v>
      </c>
      <c r="W59" s="14">
        <f t="shared" si="1"/>
        <v>0</v>
      </c>
      <c r="X59" s="14">
        <f t="shared" si="2"/>
        <v>0</v>
      </c>
      <c r="Y59" s="173">
        <f t="shared" si="3"/>
        <v>0</v>
      </c>
      <c r="Z59" s="324"/>
      <c r="AA59" s="269"/>
      <c r="AB59" s="269"/>
      <c r="AC59" s="269"/>
      <c r="AD59" s="269"/>
      <c r="AE59" s="269"/>
      <c r="AF59" s="269"/>
      <c r="AG59" s="269"/>
      <c r="AH59" s="269"/>
      <c r="AI59" s="549"/>
      <c r="AJ59" s="549"/>
    </row>
    <row r="60" spans="1:36" ht="18.75" x14ac:dyDescent="0.25">
      <c r="A60" s="333"/>
      <c r="B60" s="336"/>
      <c r="C60" s="339"/>
      <c r="D60" s="33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0"/>
      <c r="T60" s="10"/>
      <c r="U60" s="10"/>
      <c r="V60" s="14">
        <f t="shared" si="0"/>
        <v>0</v>
      </c>
      <c r="W60" s="14">
        <f t="shared" si="1"/>
        <v>0</v>
      </c>
      <c r="X60" s="14">
        <f t="shared" si="2"/>
        <v>0</v>
      </c>
      <c r="Y60" s="173">
        <f t="shared" si="3"/>
        <v>0</v>
      </c>
      <c r="Z60" s="324"/>
      <c r="AA60" s="269"/>
      <c r="AB60" s="269"/>
      <c r="AC60" s="269"/>
      <c r="AD60" s="269"/>
      <c r="AE60" s="269"/>
      <c r="AF60" s="269"/>
      <c r="AG60" s="269"/>
      <c r="AH60" s="269"/>
      <c r="AI60" s="549"/>
      <c r="AJ60" s="549"/>
    </row>
    <row r="61" spans="1:36" ht="18.75" x14ac:dyDescent="0.25">
      <c r="A61" s="333"/>
      <c r="B61" s="336"/>
      <c r="C61" s="339"/>
      <c r="D61" s="33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8"/>
      <c r="S61" s="8"/>
      <c r="T61" s="8"/>
      <c r="U61" s="8"/>
      <c r="V61" s="14">
        <f t="shared" si="0"/>
        <v>0</v>
      </c>
      <c r="W61" s="14">
        <f t="shared" si="1"/>
        <v>0</v>
      </c>
      <c r="X61" s="14">
        <f t="shared" si="2"/>
        <v>0</v>
      </c>
      <c r="Y61" s="173">
        <f t="shared" si="3"/>
        <v>0</v>
      </c>
      <c r="Z61" s="324"/>
      <c r="AA61" s="269"/>
      <c r="AB61" s="269"/>
      <c r="AC61" s="269"/>
      <c r="AD61" s="269"/>
      <c r="AE61" s="269"/>
      <c r="AF61" s="269"/>
      <c r="AG61" s="269"/>
      <c r="AH61" s="269"/>
      <c r="AI61" s="549"/>
      <c r="AJ61" s="549"/>
    </row>
    <row r="62" spans="1:36" ht="18.75" x14ac:dyDescent="0.25">
      <c r="A62" s="333"/>
      <c r="B62" s="336"/>
      <c r="C62" s="339"/>
      <c r="D62" s="33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10"/>
      <c r="T62" s="10"/>
      <c r="U62" s="10"/>
      <c r="V62" s="14">
        <f t="shared" si="0"/>
        <v>0</v>
      </c>
      <c r="W62" s="14">
        <f t="shared" si="1"/>
        <v>0</v>
      </c>
      <c r="X62" s="14">
        <f t="shared" si="2"/>
        <v>0</v>
      </c>
      <c r="Y62" s="173">
        <f t="shared" si="3"/>
        <v>0</v>
      </c>
      <c r="Z62" s="324"/>
      <c r="AA62" s="269"/>
      <c r="AB62" s="269"/>
      <c r="AC62" s="269"/>
      <c r="AD62" s="269"/>
      <c r="AE62" s="269"/>
      <c r="AF62" s="269"/>
      <c r="AG62" s="269"/>
      <c r="AH62" s="269"/>
      <c r="AI62" s="549"/>
      <c r="AJ62" s="549"/>
    </row>
    <row r="63" spans="1:36" ht="18.75" x14ac:dyDescent="0.25">
      <c r="A63" s="333"/>
      <c r="B63" s="336"/>
      <c r="C63" s="339"/>
      <c r="D63" s="33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8"/>
      <c r="S63" s="8"/>
      <c r="T63" s="8"/>
      <c r="U63" s="8"/>
      <c r="V63" s="14">
        <f t="shared" si="0"/>
        <v>0</v>
      </c>
      <c r="W63" s="14">
        <f t="shared" si="1"/>
        <v>0</v>
      </c>
      <c r="X63" s="14">
        <f t="shared" si="2"/>
        <v>0</v>
      </c>
      <c r="Y63" s="173">
        <f t="shared" si="3"/>
        <v>0</v>
      </c>
      <c r="Z63" s="324"/>
      <c r="AA63" s="269"/>
      <c r="AB63" s="269"/>
      <c r="AC63" s="269"/>
      <c r="AD63" s="269"/>
      <c r="AE63" s="269"/>
      <c r="AF63" s="269"/>
      <c r="AG63" s="269"/>
      <c r="AH63" s="269"/>
      <c r="AI63" s="549"/>
      <c r="AJ63" s="549"/>
    </row>
    <row r="64" spans="1:36" ht="18.75" x14ac:dyDescent="0.25">
      <c r="A64" s="333"/>
      <c r="B64" s="336"/>
      <c r="C64" s="339"/>
      <c r="D64" s="33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10"/>
      <c r="T64" s="10"/>
      <c r="U64" s="10"/>
      <c r="V64" s="14">
        <f t="shared" si="0"/>
        <v>0</v>
      </c>
      <c r="W64" s="14">
        <f t="shared" si="1"/>
        <v>0</v>
      </c>
      <c r="X64" s="14">
        <f t="shared" si="2"/>
        <v>0</v>
      </c>
      <c r="Y64" s="173">
        <f t="shared" si="3"/>
        <v>0</v>
      </c>
      <c r="Z64" s="324"/>
      <c r="AA64" s="269"/>
      <c r="AB64" s="269"/>
      <c r="AC64" s="269"/>
      <c r="AD64" s="269"/>
      <c r="AE64" s="269"/>
      <c r="AF64" s="269"/>
      <c r="AG64" s="269"/>
      <c r="AH64" s="269"/>
      <c r="AI64" s="549"/>
      <c r="AJ64" s="549"/>
    </row>
    <row r="65" spans="1:36" ht="18.75" x14ac:dyDescent="0.25">
      <c r="A65" s="333"/>
      <c r="B65" s="336"/>
      <c r="C65" s="339"/>
      <c r="D65" s="33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8"/>
      <c r="S65" s="8"/>
      <c r="T65" s="8"/>
      <c r="U65" s="8"/>
      <c r="V65" s="14">
        <f t="shared" si="0"/>
        <v>0</v>
      </c>
      <c r="W65" s="14">
        <f t="shared" si="1"/>
        <v>0</v>
      </c>
      <c r="X65" s="14">
        <f t="shared" si="2"/>
        <v>0</v>
      </c>
      <c r="Y65" s="173">
        <f t="shared" si="3"/>
        <v>0</v>
      </c>
      <c r="Z65" s="324"/>
      <c r="AA65" s="269"/>
      <c r="AB65" s="269"/>
      <c r="AC65" s="269"/>
      <c r="AD65" s="269"/>
      <c r="AE65" s="269"/>
      <c r="AF65" s="269"/>
      <c r="AG65" s="269"/>
      <c r="AH65" s="269"/>
      <c r="AI65" s="549"/>
      <c r="AJ65" s="549"/>
    </row>
    <row r="66" spans="1:36" ht="18.75" x14ac:dyDescent="0.25">
      <c r="A66" s="333"/>
      <c r="B66" s="336"/>
      <c r="C66" s="339"/>
      <c r="D66" s="33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/>
      <c r="S66" s="10"/>
      <c r="T66" s="10"/>
      <c r="U66" s="10"/>
      <c r="V66" s="14">
        <f t="shared" si="0"/>
        <v>0</v>
      </c>
      <c r="W66" s="14">
        <f t="shared" si="1"/>
        <v>0</v>
      </c>
      <c r="X66" s="14">
        <f t="shared" si="2"/>
        <v>0</v>
      </c>
      <c r="Y66" s="173">
        <f t="shared" si="3"/>
        <v>0</v>
      </c>
      <c r="Z66" s="324"/>
      <c r="AA66" s="269"/>
      <c r="AB66" s="269"/>
      <c r="AC66" s="269"/>
      <c r="AD66" s="269"/>
      <c r="AE66" s="269"/>
      <c r="AF66" s="269"/>
      <c r="AG66" s="269"/>
      <c r="AH66" s="269"/>
      <c r="AI66" s="549"/>
      <c r="AJ66" s="549"/>
    </row>
    <row r="67" spans="1:36" ht="18.75" x14ac:dyDescent="0.25">
      <c r="A67" s="333"/>
      <c r="B67" s="336"/>
      <c r="C67" s="339"/>
      <c r="D67" s="33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8"/>
      <c r="S67" s="8"/>
      <c r="T67" s="8"/>
      <c r="U67" s="8"/>
      <c r="V67" s="14">
        <f t="shared" si="0"/>
        <v>0</v>
      </c>
      <c r="W67" s="14">
        <f t="shared" si="1"/>
        <v>0</v>
      </c>
      <c r="X67" s="14">
        <f t="shared" si="2"/>
        <v>0</v>
      </c>
      <c r="Y67" s="173">
        <f t="shared" si="3"/>
        <v>0</v>
      </c>
      <c r="Z67" s="324"/>
      <c r="AA67" s="269"/>
      <c r="AB67" s="269"/>
      <c r="AC67" s="269"/>
      <c r="AD67" s="269"/>
      <c r="AE67" s="269"/>
      <c r="AF67" s="269"/>
      <c r="AG67" s="269"/>
      <c r="AH67" s="269"/>
      <c r="AI67" s="549"/>
      <c r="AJ67" s="549"/>
    </row>
    <row r="68" spans="1:36" ht="18.75" x14ac:dyDescent="0.25">
      <c r="A68" s="333"/>
      <c r="B68" s="336"/>
      <c r="C68" s="339"/>
      <c r="D68" s="33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  <c r="U68" s="10"/>
      <c r="V68" s="14">
        <f t="shared" si="0"/>
        <v>0</v>
      </c>
      <c r="W68" s="14">
        <f t="shared" si="1"/>
        <v>0</v>
      </c>
      <c r="X68" s="14">
        <f t="shared" si="2"/>
        <v>0</v>
      </c>
      <c r="Y68" s="173">
        <f t="shared" si="3"/>
        <v>0</v>
      </c>
      <c r="Z68" s="324"/>
      <c r="AA68" s="269"/>
      <c r="AB68" s="269"/>
      <c r="AC68" s="269"/>
      <c r="AD68" s="269"/>
      <c r="AE68" s="269"/>
      <c r="AF68" s="269"/>
      <c r="AG68" s="269"/>
      <c r="AH68" s="269"/>
      <c r="AI68" s="549"/>
      <c r="AJ68" s="549"/>
    </row>
    <row r="69" spans="1:36" ht="18.75" x14ac:dyDescent="0.25">
      <c r="A69" s="333"/>
      <c r="B69" s="336"/>
      <c r="C69" s="339"/>
      <c r="D69" s="33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8"/>
      <c r="S69" s="8"/>
      <c r="T69" s="8"/>
      <c r="U69" s="8"/>
      <c r="V69" s="14">
        <f t="shared" si="0"/>
        <v>0</v>
      </c>
      <c r="W69" s="14">
        <f t="shared" si="1"/>
        <v>0</v>
      </c>
      <c r="X69" s="14">
        <f t="shared" si="2"/>
        <v>0</v>
      </c>
      <c r="Y69" s="173">
        <f t="shared" si="3"/>
        <v>0</v>
      </c>
      <c r="Z69" s="324"/>
      <c r="AA69" s="269"/>
      <c r="AB69" s="269"/>
      <c r="AC69" s="269"/>
      <c r="AD69" s="269"/>
      <c r="AE69" s="269"/>
      <c r="AF69" s="269"/>
      <c r="AG69" s="269"/>
      <c r="AH69" s="269"/>
      <c r="AI69" s="549"/>
      <c r="AJ69" s="549"/>
    </row>
    <row r="70" spans="1:36" ht="18.75" x14ac:dyDescent="0.25">
      <c r="A70" s="333"/>
      <c r="B70" s="336"/>
      <c r="C70" s="339"/>
      <c r="D70" s="33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/>
      <c r="S70" s="10"/>
      <c r="T70" s="10"/>
      <c r="U70" s="10"/>
      <c r="V70" s="14">
        <f t="shared" si="0"/>
        <v>0</v>
      </c>
      <c r="W70" s="14">
        <f t="shared" si="1"/>
        <v>0</v>
      </c>
      <c r="X70" s="14">
        <f t="shared" si="2"/>
        <v>0</v>
      </c>
      <c r="Y70" s="173">
        <f t="shared" si="3"/>
        <v>0</v>
      </c>
      <c r="Z70" s="324"/>
      <c r="AA70" s="269"/>
      <c r="AB70" s="269"/>
      <c r="AC70" s="269"/>
      <c r="AD70" s="269"/>
      <c r="AE70" s="269"/>
      <c r="AF70" s="269"/>
      <c r="AG70" s="269"/>
      <c r="AH70" s="269"/>
      <c r="AI70" s="549"/>
      <c r="AJ70" s="549"/>
    </row>
    <row r="71" spans="1:36" ht="19.5" thickBot="1" x14ac:dyDescent="0.3">
      <c r="A71" s="334"/>
      <c r="B71" s="337"/>
      <c r="C71" s="340"/>
      <c r="D71" s="34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5">
        <f t="shared" si="0"/>
        <v>0</v>
      </c>
      <c r="W71" s="15">
        <f t="shared" si="1"/>
        <v>0</v>
      </c>
      <c r="X71" s="15">
        <f t="shared" si="2"/>
        <v>0</v>
      </c>
      <c r="Y71" s="174">
        <f t="shared" si="3"/>
        <v>0</v>
      </c>
      <c r="Z71" s="325"/>
      <c r="AA71" s="270"/>
      <c r="AB71" s="270"/>
      <c r="AC71" s="270"/>
      <c r="AD71" s="270"/>
      <c r="AE71" s="270"/>
      <c r="AF71" s="270"/>
      <c r="AG71" s="270"/>
      <c r="AH71" s="270"/>
      <c r="AI71" s="550"/>
      <c r="AJ71" s="550"/>
    </row>
    <row r="72" spans="1:36" ht="18.75" x14ac:dyDescent="0.25">
      <c r="A72" s="332">
        <v>4</v>
      </c>
      <c r="B72" s="335" t="s">
        <v>36</v>
      </c>
      <c r="C72" s="338" t="s">
        <v>21</v>
      </c>
      <c r="D72" s="338">
        <f>250*0.9</f>
        <v>225</v>
      </c>
      <c r="E72" s="17" t="s">
        <v>37</v>
      </c>
      <c r="F72" s="18">
        <v>19.100000000000001</v>
      </c>
      <c r="G72" s="18">
        <v>20.100000000000001</v>
      </c>
      <c r="H72" s="18">
        <v>13.1</v>
      </c>
      <c r="I72" s="18">
        <v>49</v>
      </c>
      <c r="J72" s="18">
        <v>20</v>
      </c>
      <c r="K72" s="18">
        <v>21.6</v>
      </c>
      <c r="L72" s="18"/>
      <c r="M72" s="18"/>
      <c r="N72" s="18"/>
      <c r="O72" s="18"/>
      <c r="P72" s="18"/>
      <c r="Q72" s="18"/>
      <c r="R72" s="21">
        <v>380</v>
      </c>
      <c r="S72" s="21">
        <v>380</v>
      </c>
      <c r="T72" s="21">
        <v>380</v>
      </c>
      <c r="U72" s="21">
        <v>380</v>
      </c>
      <c r="V72" s="20">
        <f t="shared" si="0"/>
        <v>17.433333333333334</v>
      </c>
      <c r="W72" s="20">
        <f t="shared" si="1"/>
        <v>30.2</v>
      </c>
      <c r="X72" s="20">
        <f t="shared" si="2"/>
        <v>0</v>
      </c>
      <c r="Y72" s="172">
        <f t="shared" si="3"/>
        <v>0</v>
      </c>
      <c r="Z72" s="331">
        <f t="shared" ref="Z72:AB72" si="14">SUM(V72:V91)</f>
        <v>141.19999999999999</v>
      </c>
      <c r="AA72" s="271">
        <f t="shared" si="14"/>
        <v>135.53333333333333</v>
      </c>
      <c r="AB72" s="271">
        <f t="shared" si="14"/>
        <v>0</v>
      </c>
      <c r="AC72" s="271">
        <f>SUM(Y72:Y91)</f>
        <v>0</v>
      </c>
      <c r="AD72" s="268">
        <f t="shared" ref="AD72" si="15">Z72*0.38*0.9*SQRT(3)</f>
        <v>83.641426317824099</v>
      </c>
      <c r="AE72" s="268">
        <f t="shared" si="6"/>
        <v>80.284711852755635</v>
      </c>
      <c r="AF72" s="268">
        <f t="shared" si="6"/>
        <v>0</v>
      </c>
      <c r="AG72" s="268">
        <f t="shared" si="6"/>
        <v>0</v>
      </c>
      <c r="AH72" s="271">
        <f t="shared" ref="AH72" si="16">MAX(Z72:AC91)</f>
        <v>141.19999999999999</v>
      </c>
      <c r="AI72" s="548">
        <f t="shared" ref="AI72" si="17">AH72*0.38*0.9*SQRT(3)</f>
        <v>83.641426317824099</v>
      </c>
      <c r="AJ72" s="548">
        <f t="shared" ref="AJ72" si="18">D72-AI72</f>
        <v>141.35857368217592</v>
      </c>
    </row>
    <row r="73" spans="1:36" ht="18.75" x14ac:dyDescent="0.25">
      <c r="A73" s="333"/>
      <c r="B73" s="336"/>
      <c r="C73" s="341"/>
      <c r="D73" s="339"/>
      <c r="E73" s="6" t="s">
        <v>38</v>
      </c>
      <c r="F73" s="7">
        <v>16</v>
      </c>
      <c r="G73" s="7">
        <v>45.5</v>
      </c>
      <c r="H73" s="7">
        <v>17.600000000000001</v>
      </c>
      <c r="I73" s="7">
        <v>13.6</v>
      </c>
      <c r="J73" s="7">
        <v>26.5</v>
      </c>
      <c r="K73" s="7">
        <v>18.3</v>
      </c>
      <c r="L73" s="7"/>
      <c r="M73" s="7"/>
      <c r="N73" s="7"/>
      <c r="O73" s="7"/>
      <c r="P73" s="7"/>
      <c r="Q73" s="7"/>
      <c r="R73" s="8">
        <v>380</v>
      </c>
      <c r="S73" s="8">
        <v>380</v>
      </c>
      <c r="T73" s="8">
        <v>380</v>
      </c>
      <c r="U73" s="8">
        <v>380</v>
      </c>
      <c r="V73" s="14">
        <f t="shared" si="0"/>
        <v>26.366666666666664</v>
      </c>
      <c r="W73" s="14">
        <f t="shared" si="1"/>
        <v>19.466666666666669</v>
      </c>
      <c r="X73" s="14">
        <f t="shared" si="2"/>
        <v>0</v>
      </c>
      <c r="Y73" s="173">
        <f t="shared" si="3"/>
        <v>0</v>
      </c>
      <c r="Z73" s="324"/>
      <c r="AA73" s="269"/>
      <c r="AB73" s="269"/>
      <c r="AC73" s="269"/>
      <c r="AD73" s="269"/>
      <c r="AE73" s="269"/>
      <c r="AF73" s="269"/>
      <c r="AG73" s="269"/>
      <c r="AH73" s="269"/>
      <c r="AI73" s="549"/>
      <c r="AJ73" s="549"/>
    </row>
    <row r="74" spans="1:36" ht="18.75" x14ac:dyDescent="0.25">
      <c r="A74" s="333"/>
      <c r="B74" s="336"/>
      <c r="C74" s="341"/>
      <c r="D74" s="339"/>
      <c r="E74" s="9" t="s">
        <v>39</v>
      </c>
      <c r="F74" s="9">
        <v>34.799999999999997</v>
      </c>
      <c r="G74" s="9">
        <v>42</v>
      </c>
      <c r="H74" s="9">
        <v>47.3</v>
      </c>
      <c r="I74" s="9">
        <v>39.6</v>
      </c>
      <c r="J74" s="9">
        <v>38.6</v>
      </c>
      <c r="K74" s="9">
        <v>84</v>
      </c>
      <c r="L74" s="9"/>
      <c r="M74" s="9"/>
      <c r="N74" s="9"/>
      <c r="O74" s="9"/>
      <c r="P74" s="9"/>
      <c r="Q74" s="9"/>
      <c r="R74" s="8">
        <v>380</v>
      </c>
      <c r="S74" s="8">
        <v>380</v>
      </c>
      <c r="T74" s="8">
        <v>380</v>
      </c>
      <c r="U74" s="8">
        <v>380</v>
      </c>
      <c r="V74" s="14">
        <f t="shared" si="0"/>
        <v>41.366666666666667</v>
      </c>
      <c r="W74" s="14">
        <f t="shared" si="1"/>
        <v>54.066666666666663</v>
      </c>
      <c r="X74" s="14">
        <f t="shared" si="2"/>
        <v>0</v>
      </c>
      <c r="Y74" s="173">
        <f t="shared" si="3"/>
        <v>0</v>
      </c>
      <c r="Z74" s="324"/>
      <c r="AA74" s="269"/>
      <c r="AB74" s="269"/>
      <c r="AC74" s="269"/>
      <c r="AD74" s="269"/>
      <c r="AE74" s="269"/>
      <c r="AF74" s="269"/>
      <c r="AG74" s="269"/>
      <c r="AH74" s="269"/>
      <c r="AI74" s="549"/>
      <c r="AJ74" s="549"/>
    </row>
    <row r="75" spans="1:36" ht="18.75" x14ac:dyDescent="0.25">
      <c r="A75" s="333"/>
      <c r="B75" s="336"/>
      <c r="C75" s="341"/>
      <c r="D75" s="339"/>
      <c r="E75" s="6" t="s">
        <v>40</v>
      </c>
      <c r="F75" s="6">
        <v>21.7</v>
      </c>
      <c r="G75" s="6">
        <v>24.7</v>
      </c>
      <c r="H75" s="6">
        <v>47.5</v>
      </c>
      <c r="I75" s="6">
        <v>31.8</v>
      </c>
      <c r="J75" s="6">
        <v>9.8000000000000007</v>
      </c>
      <c r="K75" s="6">
        <v>44.8</v>
      </c>
      <c r="L75" s="6"/>
      <c r="M75" s="6"/>
      <c r="N75" s="6"/>
      <c r="O75" s="6"/>
      <c r="P75" s="6"/>
      <c r="Q75" s="6"/>
      <c r="R75" s="8">
        <v>380</v>
      </c>
      <c r="S75" s="8">
        <v>380</v>
      </c>
      <c r="T75" s="8">
        <v>380</v>
      </c>
      <c r="U75" s="8">
        <v>380</v>
      </c>
      <c r="V75" s="14">
        <f t="shared" si="0"/>
        <v>31.3</v>
      </c>
      <c r="W75" s="14">
        <f t="shared" si="1"/>
        <v>28.8</v>
      </c>
      <c r="X75" s="14">
        <f t="shared" si="2"/>
        <v>0</v>
      </c>
      <c r="Y75" s="173">
        <f t="shared" si="3"/>
        <v>0</v>
      </c>
      <c r="Z75" s="324"/>
      <c r="AA75" s="269"/>
      <c r="AB75" s="269"/>
      <c r="AC75" s="269"/>
      <c r="AD75" s="269"/>
      <c r="AE75" s="269"/>
      <c r="AF75" s="269"/>
      <c r="AG75" s="269"/>
      <c r="AH75" s="269"/>
      <c r="AI75" s="549"/>
      <c r="AJ75" s="549"/>
    </row>
    <row r="76" spans="1:36" ht="18.75" x14ac:dyDescent="0.25">
      <c r="A76" s="333"/>
      <c r="B76" s="336"/>
      <c r="C76" s="341"/>
      <c r="D76" s="339"/>
      <c r="E76" s="9" t="s">
        <v>41</v>
      </c>
      <c r="F76" s="9">
        <v>34.799999999999997</v>
      </c>
      <c r="G76" s="9">
        <v>22.8</v>
      </c>
      <c r="H76" s="9">
        <v>16.600000000000001</v>
      </c>
      <c r="I76" s="9">
        <v>1.7</v>
      </c>
      <c r="J76" s="9">
        <v>3.8</v>
      </c>
      <c r="K76" s="9">
        <v>3.5</v>
      </c>
      <c r="L76" s="9"/>
      <c r="M76" s="9"/>
      <c r="N76" s="9"/>
      <c r="O76" s="9"/>
      <c r="P76" s="9"/>
      <c r="Q76" s="9"/>
      <c r="R76" s="8">
        <v>380</v>
      </c>
      <c r="S76" s="8">
        <v>380</v>
      </c>
      <c r="T76" s="8">
        <v>380</v>
      </c>
      <c r="U76" s="8">
        <v>380</v>
      </c>
      <c r="V76" s="14">
        <f t="shared" ref="V76:V139" si="19">IF(AND(F76=0,G76=0,H76=0),0,IF(AND(F76=0,G76=0),H76,IF(AND(F76=0,H76=0),G76,IF(AND(G76=0,H76=0),F76,IF(F76=0,(G76+H76)/2,IF(G76=0,(F76+H76)/2,IF(H76=0,(F76+G76)/2,(F76+G76+H76)/3)))))))</f>
        <v>24.733333333333331</v>
      </c>
      <c r="W76" s="14">
        <f t="shared" ref="W76:W139" si="20">IF(AND(I76=0,J76=0,K76=0),0,IF(AND(I76=0,J76=0),K76,IF(AND(I76=0,K76=0),J76,IF(AND(J76=0,K76=0),I76,IF(I76=0,(J76+K76)/2,IF(J76=0,(I76+K76)/2,IF(K76=0,(I76+J76)/2,(I76+J76+K76)/3)))))))</f>
        <v>3</v>
      </c>
      <c r="X76" s="14">
        <f t="shared" ref="X76:X139" si="21">IF(AND(L76=0,M76=0,N76=0),0,IF(AND(L76=0,M76=0),N76,IF(AND(L76=0,N76=0),M76,IF(AND(M76=0,N76=0),L76,IF(L76=0,(M76+N76)/2,IF(M76=0,(L76+N76)/2,IF(N76=0,(L76+M76)/2,(L76+M76+N76)/3)))))))</f>
        <v>0</v>
      </c>
      <c r="Y76" s="173">
        <f t="shared" ref="Y76:Y139" si="22">IF(AND(O76=0,P76=0,Q76=0),0,IF(AND(O76=0,P76=0),Q76,IF(AND(O76=0,Q76=0),P76,IF(AND(P76=0,Q76=0),O76,IF(O76=0,(P76+Q76)/2,IF(P76=0,(O76+Q76)/2,IF(Q76=0,(O76+P76)/2,(O76+P76+Q76)/3)))))))</f>
        <v>0</v>
      </c>
      <c r="Z76" s="324"/>
      <c r="AA76" s="269"/>
      <c r="AB76" s="269"/>
      <c r="AC76" s="269"/>
      <c r="AD76" s="269"/>
      <c r="AE76" s="269"/>
      <c r="AF76" s="269"/>
      <c r="AG76" s="269"/>
      <c r="AH76" s="269"/>
      <c r="AI76" s="549"/>
      <c r="AJ76" s="549"/>
    </row>
    <row r="77" spans="1:36" ht="18.75" x14ac:dyDescent="0.25">
      <c r="A77" s="333"/>
      <c r="B77" s="336"/>
      <c r="C77" s="341"/>
      <c r="D77" s="339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8"/>
      <c r="S77" s="8"/>
      <c r="T77" s="8"/>
      <c r="U77" s="8"/>
      <c r="V77" s="14">
        <f t="shared" si="19"/>
        <v>0</v>
      </c>
      <c r="W77" s="14">
        <f t="shared" si="20"/>
        <v>0</v>
      </c>
      <c r="X77" s="14">
        <f t="shared" si="21"/>
        <v>0</v>
      </c>
      <c r="Y77" s="173">
        <f t="shared" si="22"/>
        <v>0</v>
      </c>
      <c r="Z77" s="324"/>
      <c r="AA77" s="269"/>
      <c r="AB77" s="269"/>
      <c r="AC77" s="269"/>
      <c r="AD77" s="269"/>
      <c r="AE77" s="269"/>
      <c r="AF77" s="269"/>
      <c r="AG77" s="269"/>
      <c r="AH77" s="269"/>
      <c r="AI77" s="549"/>
      <c r="AJ77" s="549"/>
    </row>
    <row r="78" spans="1:36" ht="18.75" x14ac:dyDescent="0.25">
      <c r="A78" s="333"/>
      <c r="B78" s="336"/>
      <c r="C78" s="341"/>
      <c r="D78" s="33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0"/>
      <c r="T78" s="10"/>
      <c r="U78" s="10"/>
      <c r="V78" s="14">
        <f t="shared" si="19"/>
        <v>0</v>
      </c>
      <c r="W78" s="14">
        <f t="shared" si="20"/>
        <v>0</v>
      </c>
      <c r="X78" s="14">
        <f t="shared" si="21"/>
        <v>0</v>
      </c>
      <c r="Y78" s="173">
        <f t="shared" si="22"/>
        <v>0</v>
      </c>
      <c r="Z78" s="324"/>
      <c r="AA78" s="269"/>
      <c r="AB78" s="269"/>
      <c r="AC78" s="269"/>
      <c r="AD78" s="269"/>
      <c r="AE78" s="269"/>
      <c r="AF78" s="269"/>
      <c r="AG78" s="269"/>
      <c r="AH78" s="269"/>
      <c r="AI78" s="549"/>
      <c r="AJ78" s="549"/>
    </row>
    <row r="79" spans="1:36" ht="18.75" x14ac:dyDescent="0.25">
      <c r="A79" s="333"/>
      <c r="B79" s="336"/>
      <c r="C79" s="341"/>
      <c r="D79" s="339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8"/>
      <c r="S79" s="8"/>
      <c r="T79" s="8"/>
      <c r="U79" s="8"/>
      <c r="V79" s="14">
        <f t="shared" si="19"/>
        <v>0</v>
      </c>
      <c r="W79" s="14">
        <f t="shared" si="20"/>
        <v>0</v>
      </c>
      <c r="X79" s="14">
        <f t="shared" si="21"/>
        <v>0</v>
      </c>
      <c r="Y79" s="173">
        <f t="shared" si="22"/>
        <v>0</v>
      </c>
      <c r="Z79" s="324"/>
      <c r="AA79" s="269"/>
      <c r="AB79" s="269"/>
      <c r="AC79" s="269"/>
      <c r="AD79" s="269"/>
      <c r="AE79" s="269"/>
      <c r="AF79" s="269"/>
      <c r="AG79" s="269"/>
      <c r="AH79" s="269"/>
      <c r="AI79" s="549"/>
      <c r="AJ79" s="549"/>
    </row>
    <row r="80" spans="1:36" ht="18.75" x14ac:dyDescent="0.25">
      <c r="A80" s="333"/>
      <c r="B80" s="336"/>
      <c r="C80" s="341"/>
      <c r="D80" s="33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0"/>
      <c r="U80" s="10"/>
      <c r="V80" s="14">
        <f t="shared" si="19"/>
        <v>0</v>
      </c>
      <c r="W80" s="14">
        <f t="shared" si="20"/>
        <v>0</v>
      </c>
      <c r="X80" s="14">
        <f t="shared" si="21"/>
        <v>0</v>
      </c>
      <c r="Y80" s="173">
        <f t="shared" si="22"/>
        <v>0</v>
      </c>
      <c r="Z80" s="324"/>
      <c r="AA80" s="269"/>
      <c r="AB80" s="269"/>
      <c r="AC80" s="269"/>
      <c r="AD80" s="269"/>
      <c r="AE80" s="269"/>
      <c r="AF80" s="269"/>
      <c r="AG80" s="269"/>
      <c r="AH80" s="269"/>
      <c r="AI80" s="549"/>
      <c r="AJ80" s="549"/>
    </row>
    <row r="81" spans="1:36" ht="18.75" x14ac:dyDescent="0.25">
      <c r="A81" s="333"/>
      <c r="B81" s="336"/>
      <c r="C81" s="341"/>
      <c r="D81" s="339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8"/>
      <c r="S81" s="8"/>
      <c r="T81" s="8"/>
      <c r="U81" s="8"/>
      <c r="V81" s="14">
        <f t="shared" si="19"/>
        <v>0</v>
      </c>
      <c r="W81" s="14">
        <f t="shared" si="20"/>
        <v>0</v>
      </c>
      <c r="X81" s="14">
        <f t="shared" si="21"/>
        <v>0</v>
      </c>
      <c r="Y81" s="173">
        <f t="shared" si="22"/>
        <v>0</v>
      </c>
      <c r="Z81" s="324"/>
      <c r="AA81" s="269"/>
      <c r="AB81" s="269"/>
      <c r="AC81" s="269"/>
      <c r="AD81" s="269"/>
      <c r="AE81" s="269"/>
      <c r="AF81" s="269"/>
      <c r="AG81" s="269"/>
      <c r="AH81" s="269"/>
      <c r="AI81" s="549"/>
      <c r="AJ81" s="549"/>
    </row>
    <row r="82" spans="1:36" ht="18.75" x14ac:dyDescent="0.25">
      <c r="A82" s="333"/>
      <c r="B82" s="336"/>
      <c r="C82" s="341"/>
      <c r="D82" s="33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0"/>
      <c r="T82" s="10"/>
      <c r="U82" s="10"/>
      <c r="V82" s="14">
        <f t="shared" si="19"/>
        <v>0</v>
      </c>
      <c r="W82" s="14">
        <f t="shared" si="20"/>
        <v>0</v>
      </c>
      <c r="X82" s="14">
        <f t="shared" si="21"/>
        <v>0</v>
      </c>
      <c r="Y82" s="173">
        <f t="shared" si="22"/>
        <v>0</v>
      </c>
      <c r="Z82" s="324"/>
      <c r="AA82" s="269"/>
      <c r="AB82" s="269"/>
      <c r="AC82" s="269"/>
      <c r="AD82" s="269"/>
      <c r="AE82" s="269"/>
      <c r="AF82" s="269"/>
      <c r="AG82" s="269"/>
      <c r="AH82" s="269"/>
      <c r="AI82" s="549"/>
      <c r="AJ82" s="549"/>
    </row>
    <row r="83" spans="1:36" ht="18.75" x14ac:dyDescent="0.25">
      <c r="A83" s="333"/>
      <c r="B83" s="336"/>
      <c r="C83" s="341"/>
      <c r="D83" s="339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8"/>
      <c r="S83" s="8"/>
      <c r="T83" s="8"/>
      <c r="U83" s="8"/>
      <c r="V83" s="14">
        <f t="shared" si="19"/>
        <v>0</v>
      </c>
      <c r="W83" s="14">
        <f t="shared" si="20"/>
        <v>0</v>
      </c>
      <c r="X83" s="14">
        <f t="shared" si="21"/>
        <v>0</v>
      </c>
      <c r="Y83" s="173">
        <f t="shared" si="22"/>
        <v>0</v>
      </c>
      <c r="Z83" s="324"/>
      <c r="AA83" s="269"/>
      <c r="AB83" s="269"/>
      <c r="AC83" s="269"/>
      <c r="AD83" s="269"/>
      <c r="AE83" s="269"/>
      <c r="AF83" s="269"/>
      <c r="AG83" s="269"/>
      <c r="AH83" s="269"/>
      <c r="AI83" s="549"/>
      <c r="AJ83" s="549"/>
    </row>
    <row r="84" spans="1:36" ht="18.75" x14ac:dyDescent="0.25">
      <c r="A84" s="333"/>
      <c r="B84" s="336"/>
      <c r="C84" s="341"/>
      <c r="D84" s="33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0"/>
      <c r="T84" s="10"/>
      <c r="U84" s="10"/>
      <c r="V84" s="14">
        <f t="shared" si="19"/>
        <v>0</v>
      </c>
      <c r="W84" s="14">
        <f t="shared" si="20"/>
        <v>0</v>
      </c>
      <c r="X84" s="14">
        <f t="shared" si="21"/>
        <v>0</v>
      </c>
      <c r="Y84" s="173">
        <f t="shared" si="22"/>
        <v>0</v>
      </c>
      <c r="Z84" s="324"/>
      <c r="AA84" s="269"/>
      <c r="AB84" s="269"/>
      <c r="AC84" s="269"/>
      <c r="AD84" s="269"/>
      <c r="AE84" s="269"/>
      <c r="AF84" s="269"/>
      <c r="AG84" s="269"/>
      <c r="AH84" s="269"/>
      <c r="AI84" s="549"/>
      <c r="AJ84" s="549"/>
    </row>
    <row r="85" spans="1:36" ht="18.75" x14ac:dyDescent="0.25">
      <c r="A85" s="333"/>
      <c r="B85" s="336"/>
      <c r="C85" s="341"/>
      <c r="D85" s="33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8"/>
      <c r="S85" s="8"/>
      <c r="T85" s="8"/>
      <c r="U85" s="8"/>
      <c r="V85" s="14">
        <f t="shared" si="19"/>
        <v>0</v>
      </c>
      <c r="W85" s="14">
        <f t="shared" si="20"/>
        <v>0</v>
      </c>
      <c r="X85" s="14">
        <f t="shared" si="21"/>
        <v>0</v>
      </c>
      <c r="Y85" s="173">
        <f t="shared" si="22"/>
        <v>0</v>
      </c>
      <c r="Z85" s="324"/>
      <c r="AA85" s="269"/>
      <c r="AB85" s="269"/>
      <c r="AC85" s="269"/>
      <c r="AD85" s="269"/>
      <c r="AE85" s="269"/>
      <c r="AF85" s="269"/>
      <c r="AG85" s="269"/>
      <c r="AH85" s="269"/>
      <c r="AI85" s="549"/>
      <c r="AJ85" s="549"/>
    </row>
    <row r="86" spans="1:36" ht="18.75" x14ac:dyDescent="0.25">
      <c r="A86" s="333"/>
      <c r="B86" s="336"/>
      <c r="C86" s="341"/>
      <c r="D86" s="33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  <c r="S86" s="10"/>
      <c r="T86" s="10"/>
      <c r="U86" s="10"/>
      <c r="V86" s="14">
        <f t="shared" si="19"/>
        <v>0</v>
      </c>
      <c r="W86" s="14">
        <f t="shared" si="20"/>
        <v>0</v>
      </c>
      <c r="X86" s="14">
        <f t="shared" si="21"/>
        <v>0</v>
      </c>
      <c r="Y86" s="173">
        <f t="shared" si="22"/>
        <v>0</v>
      </c>
      <c r="Z86" s="324"/>
      <c r="AA86" s="269"/>
      <c r="AB86" s="269"/>
      <c r="AC86" s="269"/>
      <c r="AD86" s="269"/>
      <c r="AE86" s="269"/>
      <c r="AF86" s="269"/>
      <c r="AG86" s="269"/>
      <c r="AH86" s="269"/>
      <c r="AI86" s="549"/>
      <c r="AJ86" s="549"/>
    </row>
    <row r="87" spans="1:36" ht="18.75" x14ac:dyDescent="0.25">
      <c r="A87" s="333"/>
      <c r="B87" s="336"/>
      <c r="C87" s="341"/>
      <c r="D87" s="339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8"/>
      <c r="S87" s="8"/>
      <c r="T87" s="8"/>
      <c r="U87" s="8"/>
      <c r="V87" s="14">
        <f t="shared" si="19"/>
        <v>0</v>
      </c>
      <c r="W87" s="14">
        <f t="shared" si="20"/>
        <v>0</v>
      </c>
      <c r="X87" s="14">
        <f t="shared" si="21"/>
        <v>0</v>
      </c>
      <c r="Y87" s="173">
        <f t="shared" si="22"/>
        <v>0</v>
      </c>
      <c r="Z87" s="324"/>
      <c r="AA87" s="269"/>
      <c r="AB87" s="269"/>
      <c r="AC87" s="269"/>
      <c r="AD87" s="269"/>
      <c r="AE87" s="269"/>
      <c r="AF87" s="269"/>
      <c r="AG87" s="269"/>
      <c r="AH87" s="269"/>
      <c r="AI87" s="549"/>
      <c r="AJ87" s="549"/>
    </row>
    <row r="88" spans="1:36" ht="18.75" x14ac:dyDescent="0.25">
      <c r="A88" s="333"/>
      <c r="B88" s="336"/>
      <c r="C88" s="341"/>
      <c r="D88" s="33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0"/>
      <c r="T88" s="10"/>
      <c r="U88" s="10"/>
      <c r="V88" s="14">
        <f t="shared" si="19"/>
        <v>0</v>
      </c>
      <c r="W88" s="14">
        <f t="shared" si="20"/>
        <v>0</v>
      </c>
      <c r="X88" s="14">
        <f t="shared" si="21"/>
        <v>0</v>
      </c>
      <c r="Y88" s="173">
        <f t="shared" si="22"/>
        <v>0</v>
      </c>
      <c r="Z88" s="324"/>
      <c r="AA88" s="269"/>
      <c r="AB88" s="269"/>
      <c r="AC88" s="269"/>
      <c r="AD88" s="269"/>
      <c r="AE88" s="269"/>
      <c r="AF88" s="269"/>
      <c r="AG88" s="269"/>
      <c r="AH88" s="269"/>
      <c r="AI88" s="549"/>
      <c r="AJ88" s="549"/>
    </row>
    <row r="89" spans="1:36" ht="18.75" x14ac:dyDescent="0.25">
      <c r="A89" s="333"/>
      <c r="B89" s="336"/>
      <c r="C89" s="341"/>
      <c r="D89" s="339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8"/>
      <c r="S89" s="8"/>
      <c r="T89" s="8"/>
      <c r="U89" s="8"/>
      <c r="V89" s="14">
        <f t="shared" si="19"/>
        <v>0</v>
      </c>
      <c r="W89" s="14">
        <f t="shared" si="20"/>
        <v>0</v>
      </c>
      <c r="X89" s="14">
        <f t="shared" si="21"/>
        <v>0</v>
      </c>
      <c r="Y89" s="173">
        <f t="shared" si="22"/>
        <v>0</v>
      </c>
      <c r="Z89" s="324"/>
      <c r="AA89" s="269"/>
      <c r="AB89" s="269"/>
      <c r="AC89" s="269"/>
      <c r="AD89" s="269"/>
      <c r="AE89" s="269"/>
      <c r="AF89" s="269"/>
      <c r="AG89" s="269"/>
      <c r="AH89" s="269"/>
      <c r="AI89" s="549"/>
      <c r="AJ89" s="549"/>
    </row>
    <row r="90" spans="1:36" ht="18.75" x14ac:dyDescent="0.25">
      <c r="A90" s="333"/>
      <c r="B90" s="336"/>
      <c r="C90" s="341"/>
      <c r="D90" s="33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  <c r="S90" s="10"/>
      <c r="T90" s="10"/>
      <c r="U90" s="10"/>
      <c r="V90" s="14">
        <f t="shared" si="19"/>
        <v>0</v>
      </c>
      <c r="W90" s="14">
        <f t="shared" si="20"/>
        <v>0</v>
      </c>
      <c r="X90" s="14">
        <f t="shared" si="21"/>
        <v>0</v>
      </c>
      <c r="Y90" s="173">
        <f t="shared" si="22"/>
        <v>0</v>
      </c>
      <c r="Z90" s="324"/>
      <c r="AA90" s="269"/>
      <c r="AB90" s="269"/>
      <c r="AC90" s="269"/>
      <c r="AD90" s="269"/>
      <c r="AE90" s="269"/>
      <c r="AF90" s="269"/>
      <c r="AG90" s="269"/>
      <c r="AH90" s="269"/>
      <c r="AI90" s="549"/>
      <c r="AJ90" s="549"/>
    </row>
    <row r="91" spans="1:36" ht="19.5" thickBot="1" x14ac:dyDescent="0.3">
      <c r="A91" s="334"/>
      <c r="B91" s="337"/>
      <c r="C91" s="342"/>
      <c r="D91" s="34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12"/>
      <c r="T91" s="12"/>
      <c r="U91" s="12"/>
      <c r="V91" s="15">
        <f t="shared" si="19"/>
        <v>0</v>
      </c>
      <c r="W91" s="15">
        <f t="shared" si="20"/>
        <v>0</v>
      </c>
      <c r="X91" s="15">
        <f t="shared" si="21"/>
        <v>0</v>
      </c>
      <c r="Y91" s="174">
        <f t="shared" si="22"/>
        <v>0</v>
      </c>
      <c r="Z91" s="325"/>
      <c r="AA91" s="270"/>
      <c r="AB91" s="270"/>
      <c r="AC91" s="270"/>
      <c r="AD91" s="270"/>
      <c r="AE91" s="270"/>
      <c r="AF91" s="270"/>
      <c r="AG91" s="270"/>
      <c r="AH91" s="270"/>
      <c r="AI91" s="550"/>
      <c r="AJ91" s="550"/>
    </row>
    <row r="92" spans="1:36" ht="18.75" x14ac:dyDescent="0.25">
      <c r="A92" s="332">
        <v>5</v>
      </c>
      <c r="B92" s="335" t="s">
        <v>42</v>
      </c>
      <c r="C92" s="338" t="s">
        <v>14</v>
      </c>
      <c r="D92" s="338">
        <f>630*0.9</f>
        <v>567</v>
      </c>
      <c r="E92" s="17" t="s">
        <v>43</v>
      </c>
      <c r="F92" s="18">
        <v>26</v>
      </c>
      <c r="G92" s="18">
        <v>25</v>
      </c>
      <c r="H92" s="18">
        <v>32.299999999999997</v>
      </c>
      <c r="I92" s="18">
        <v>18.600000000000001</v>
      </c>
      <c r="J92" s="18">
        <v>27.9</v>
      </c>
      <c r="K92" s="18">
        <v>23</v>
      </c>
      <c r="L92" s="18"/>
      <c r="M92" s="18"/>
      <c r="N92" s="18"/>
      <c r="O92" s="18"/>
      <c r="P92" s="18"/>
      <c r="Q92" s="18"/>
      <c r="R92" s="21">
        <v>380</v>
      </c>
      <c r="S92" s="21">
        <v>380</v>
      </c>
      <c r="T92" s="21">
        <v>380</v>
      </c>
      <c r="U92" s="21">
        <v>380</v>
      </c>
      <c r="V92" s="20">
        <f t="shared" si="19"/>
        <v>27.766666666666666</v>
      </c>
      <c r="W92" s="20">
        <f t="shared" si="20"/>
        <v>23.166666666666668</v>
      </c>
      <c r="X92" s="20">
        <f t="shared" si="21"/>
        <v>0</v>
      </c>
      <c r="Y92" s="172">
        <f t="shared" si="22"/>
        <v>0</v>
      </c>
      <c r="Z92" s="331">
        <f t="shared" ref="Z92:AB92" si="23">SUM(V92:V111)</f>
        <v>57.766666666666659</v>
      </c>
      <c r="AA92" s="271">
        <f t="shared" si="23"/>
        <v>50.699999999999996</v>
      </c>
      <c r="AB92" s="271">
        <f t="shared" si="23"/>
        <v>0</v>
      </c>
      <c r="AC92" s="271">
        <f>SUM(Y92:Y111)</f>
        <v>0</v>
      </c>
      <c r="AD92" s="268">
        <f t="shared" ref="AD92" si="24">Z92*0.38*0.9*SQRT(3)</f>
        <v>34.218742164492248</v>
      </c>
      <c r="AE92" s="268">
        <f t="shared" si="6"/>
        <v>30.032721772759785</v>
      </c>
      <c r="AF92" s="268">
        <f t="shared" si="6"/>
        <v>0</v>
      </c>
      <c r="AG92" s="268">
        <f t="shared" si="6"/>
        <v>0</v>
      </c>
      <c r="AH92" s="271">
        <f t="shared" ref="AH92" si="25">MAX(Z92:AC111)</f>
        <v>57.766666666666659</v>
      </c>
      <c r="AI92" s="548">
        <f t="shared" ref="AI92" si="26">AH92*0.38*0.9*SQRT(3)</f>
        <v>34.218742164492248</v>
      </c>
      <c r="AJ92" s="548">
        <f t="shared" ref="AJ92" si="27">D92-AI92</f>
        <v>532.78125783550774</v>
      </c>
    </row>
    <row r="93" spans="1:36" ht="18.75" x14ac:dyDescent="0.25">
      <c r="A93" s="333"/>
      <c r="B93" s="336"/>
      <c r="C93" s="341"/>
      <c r="D93" s="339"/>
      <c r="E93" s="6" t="s">
        <v>44</v>
      </c>
      <c r="F93" s="7">
        <v>13.7</v>
      </c>
      <c r="G93" s="7">
        <v>51.9</v>
      </c>
      <c r="H93" s="7">
        <v>18.7</v>
      </c>
      <c r="I93" s="7">
        <v>14.8</v>
      </c>
      <c r="J93" s="7">
        <v>36</v>
      </c>
      <c r="K93" s="7">
        <v>12.5</v>
      </c>
      <c r="L93" s="7"/>
      <c r="M93" s="7"/>
      <c r="N93" s="7"/>
      <c r="O93" s="7"/>
      <c r="P93" s="7"/>
      <c r="Q93" s="7"/>
      <c r="R93" s="8">
        <v>380</v>
      </c>
      <c r="S93" s="8">
        <v>380</v>
      </c>
      <c r="T93" s="8">
        <v>380</v>
      </c>
      <c r="U93" s="8">
        <v>380</v>
      </c>
      <c r="V93" s="14">
        <f t="shared" si="19"/>
        <v>28.099999999999998</v>
      </c>
      <c r="W93" s="14">
        <f t="shared" si="20"/>
        <v>21.099999999999998</v>
      </c>
      <c r="X93" s="14">
        <f t="shared" si="21"/>
        <v>0</v>
      </c>
      <c r="Y93" s="173">
        <f t="shared" si="22"/>
        <v>0</v>
      </c>
      <c r="Z93" s="324"/>
      <c r="AA93" s="269"/>
      <c r="AB93" s="269"/>
      <c r="AC93" s="269"/>
      <c r="AD93" s="269"/>
      <c r="AE93" s="269"/>
      <c r="AF93" s="269"/>
      <c r="AG93" s="269"/>
      <c r="AH93" s="269"/>
      <c r="AI93" s="549"/>
      <c r="AJ93" s="549"/>
    </row>
    <row r="94" spans="1:36" ht="18.75" x14ac:dyDescent="0.25">
      <c r="A94" s="333"/>
      <c r="B94" s="336"/>
      <c r="C94" s="341"/>
      <c r="D94" s="339"/>
      <c r="E94" s="9" t="s">
        <v>45</v>
      </c>
      <c r="F94" s="9">
        <v>1.7</v>
      </c>
      <c r="G94" s="9">
        <v>1.2</v>
      </c>
      <c r="H94" s="9">
        <v>2.8</v>
      </c>
      <c r="I94" s="9">
        <v>9.1999999999999993</v>
      </c>
      <c r="J94" s="9">
        <v>2.5</v>
      </c>
      <c r="K94" s="9">
        <v>7.6</v>
      </c>
      <c r="L94" s="9"/>
      <c r="M94" s="9"/>
      <c r="N94" s="9"/>
      <c r="O94" s="9"/>
      <c r="P94" s="9"/>
      <c r="Q94" s="9"/>
      <c r="R94" s="8">
        <v>380</v>
      </c>
      <c r="S94" s="8">
        <v>380</v>
      </c>
      <c r="T94" s="8">
        <v>380</v>
      </c>
      <c r="U94" s="8">
        <v>380</v>
      </c>
      <c r="V94" s="14">
        <f t="shared" si="19"/>
        <v>1.8999999999999997</v>
      </c>
      <c r="W94" s="14">
        <f t="shared" si="20"/>
        <v>6.4333333333333327</v>
      </c>
      <c r="X94" s="14">
        <f t="shared" si="21"/>
        <v>0</v>
      </c>
      <c r="Y94" s="173">
        <f t="shared" si="22"/>
        <v>0</v>
      </c>
      <c r="Z94" s="324"/>
      <c r="AA94" s="269"/>
      <c r="AB94" s="269"/>
      <c r="AC94" s="269"/>
      <c r="AD94" s="269"/>
      <c r="AE94" s="269"/>
      <c r="AF94" s="269"/>
      <c r="AG94" s="269"/>
      <c r="AH94" s="269"/>
      <c r="AI94" s="549"/>
      <c r="AJ94" s="549"/>
    </row>
    <row r="95" spans="1:36" ht="18.75" x14ac:dyDescent="0.25">
      <c r="A95" s="333"/>
      <c r="B95" s="336"/>
      <c r="C95" s="341"/>
      <c r="D95" s="339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8"/>
      <c r="S95" s="8"/>
      <c r="T95" s="8"/>
      <c r="U95" s="8"/>
      <c r="V95" s="14">
        <f t="shared" si="19"/>
        <v>0</v>
      </c>
      <c r="W95" s="14">
        <f t="shared" si="20"/>
        <v>0</v>
      </c>
      <c r="X95" s="14">
        <f t="shared" si="21"/>
        <v>0</v>
      </c>
      <c r="Y95" s="173">
        <f t="shared" si="22"/>
        <v>0</v>
      </c>
      <c r="Z95" s="324"/>
      <c r="AA95" s="269"/>
      <c r="AB95" s="269"/>
      <c r="AC95" s="269"/>
      <c r="AD95" s="269"/>
      <c r="AE95" s="269"/>
      <c r="AF95" s="269"/>
      <c r="AG95" s="269"/>
      <c r="AH95" s="269"/>
      <c r="AI95" s="549"/>
      <c r="AJ95" s="549"/>
    </row>
    <row r="96" spans="1:36" ht="18.75" x14ac:dyDescent="0.25">
      <c r="A96" s="333"/>
      <c r="B96" s="336"/>
      <c r="C96" s="341"/>
      <c r="D96" s="33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0"/>
      <c r="U96" s="10"/>
      <c r="V96" s="14">
        <f t="shared" si="19"/>
        <v>0</v>
      </c>
      <c r="W96" s="14">
        <f t="shared" si="20"/>
        <v>0</v>
      </c>
      <c r="X96" s="14">
        <f t="shared" si="21"/>
        <v>0</v>
      </c>
      <c r="Y96" s="173">
        <f t="shared" si="22"/>
        <v>0</v>
      </c>
      <c r="Z96" s="324"/>
      <c r="AA96" s="269"/>
      <c r="AB96" s="269"/>
      <c r="AC96" s="269"/>
      <c r="AD96" s="269"/>
      <c r="AE96" s="269"/>
      <c r="AF96" s="269"/>
      <c r="AG96" s="269"/>
      <c r="AH96" s="269"/>
      <c r="AI96" s="549"/>
      <c r="AJ96" s="549"/>
    </row>
    <row r="97" spans="1:36" ht="18.75" x14ac:dyDescent="0.25">
      <c r="A97" s="333"/>
      <c r="B97" s="336"/>
      <c r="C97" s="341"/>
      <c r="D97" s="339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8"/>
      <c r="S97" s="8"/>
      <c r="T97" s="8"/>
      <c r="U97" s="8"/>
      <c r="V97" s="14">
        <f t="shared" si="19"/>
        <v>0</v>
      </c>
      <c r="W97" s="14">
        <f t="shared" si="20"/>
        <v>0</v>
      </c>
      <c r="X97" s="14">
        <f t="shared" si="21"/>
        <v>0</v>
      </c>
      <c r="Y97" s="173">
        <f t="shared" si="22"/>
        <v>0</v>
      </c>
      <c r="Z97" s="324"/>
      <c r="AA97" s="269"/>
      <c r="AB97" s="269"/>
      <c r="AC97" s="269"/>
      <c r="AD97" s="269"/>
      <c r="AE97" s="269"/>
      <c r="AF97" s="269"/>
      <c r="AG97" s="269"/>
      <c r="AH97" s="269"/>
      <c r="AI97" s="549"/>
      <c r="AJ97" s="549"/>
    </row>
    <row r="98" spans="1:36" ht="18.75" x14ac:dyDescent="0.25">
      <c r="A98" s="333"/>
      <c r="B98" s="336"/>
      <c r="C98" s="341"/>
      <c r="D98" s="33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0"/>
      <c r="T98" s="10"/>
      <c r="U98" s="10"/>
      <c r="V98" s="14">
        <f t="shared" si="19"/>
        <v>0</v>
      </c>
      <c r="W98" s="14">
        <f t="shared" si="20"/>
        <v>0</v>
      </c>
      <c r="X98" s="14">
        <f t="shared" si="21"/>
        <v>0</v>
      </c>
      <c r="Y98" s="173">
        <f t="shared" si="22"/>
        <v>0</v>
      </c>
      <c r="Z98" s="324"/>
      <c r="AA98" s="269"/>
      <c r="AB98" s="269"/>
      <c r="AC98" s="269"/>
      <c r="AD98" s="269"/>
      <c r="AE98" s="269"/>
      <c r="AF98" s="269"/>
      <c r="AG98" s="269"/>
      <c r="AH98" s="269"/>
      <c r="AI98" s="549"/>
      <c r="AJ98" s="549"/>
    </row>
    <row r="99" spans="1:36" ht="18.75" x14ac:dyDescent="0.25">
      <c r="A99" s="333"/>
      <c r="B99" s="336"/>
      <c r="C99" s="341"/>
      <c r="D99" s="339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8"/>
      <c r="S99" s="8"/>
      <c r="T99" s="8"/>
      <c r="U99" s="8"/>
      <c r="V99" s="14">
        <f t="shared" si="19"/>
        <v>0</v>
      </c>
      <c r="W99" s="14">
        <f t="shared" si="20"/>
        <v>0</v>
      </c>
      <c r="X99" s="14">
        <f t="shared" si="21"/>
        <v>0</v>
      </c>
      <c r="Y99" s="173">
        <f t="shared" si="22"/>
        <v>0</v>
      </c>
      <c r="Z99" s="324"/>
      <c r="AA99" s="269"/>
      <c r="AB99" s="269"/>
      <c r="AC99" s="269"/>
      <c r="AD99" s="269"/>
      <c r="AE99" s="269"/>
      <c r="AF99" s="269"/>
      <c r="AG99" s="269"/>
      <c r="AH99" s="269"/>
      <c r="AI99" s="549"/>
      <c r="AJ99" s="549"/>
    </row>
    <row r="100" spans="1:36" ht="18.75" x14ac:dyDescent="0.25">
      <c r="A100" s="333"/>
      <c r="B100" s="336"/>
      <c r="C100" s="341"/>
      <c r="D100" s="33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"/>
      <c r="S100" s="10"/>
      <c r="T100" s="10"/>
      <c r="U100" s="10"/>
      <c r="V100" s="14">
        <f t="shared" si="19"/>
        <v>0</v>
      </c>
      <c r="W100" s="14">
        <f t="shared" si="20"/>
        <v>0</v>
      </c>
      <c r="X100" s="14">
        <f t="shared" si="21"/>
        <v>0</v>
      </c>
      <c r="Y100" s="173">
        <f t="shared" si="22"/>
        <v>0</v>
      </c>
      <c r="Z100" s="324"/>
      <c r="AA100" s="269"/>
      <c r="AB100" s="269"/>
      <c r="AC100" s="269"/>
      <c r="AD100" s="269"/>
      <c r="AE100" s="269"/>
      <c r="AF100" s="269"/>
      <c r="AG100" s="269"/>
      <c r="AH100" s="269"/>
      <c r="AI100" s="549"/>
      <c r="AJ100" s="549"/>
    </row>
    <row r="101" spans="1:36" ht="18.75" x14ac:dyDescent="0.25">
      <c r="A101" s="333"/>
      <c r="B101" s="336"/>
      <c r="C101" s="341"/>
      <c r="D101" s="33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8"/>
      <c r="S101" s="8"/>
      <c r="T101" s="8"/>
      <c r="U101" s="8"/>
      <c r="V101" s="14">
        <f t="shared" si="19"/>
        <v>0</v>
      </c>
      <c r="W101" s="14">
        <f t="shared" si="20"/>
        <v>0</v>
      </c>
      <c r="X101" s="14">
        <f t="shared" si="21"/>
        <v>0</v>
      </c>
      <c r="Y101" s="173">
        <f t="shared" si="22"/>
        <v>0</v>
      </c>
      <c r="Z101" s="324"/>
      <c r="AA101" s="269"/>
      <c r="AB101" s="269"/>
      <c r="AC101" s="269"/>
      <c r="AD101" s="269"/>
      <c r="AE101" s="269"/>
      <c r="AF101" s="269"/>
      <c r="AG101" s="269"/>
      <c r="AH101" s="269"/>
      <c r="AI101" s="549"/>
      <c r="AJ101" s="549"/>
    </row>
    <row r="102" spans="1:36" ht="18.75" x14ac:dyDescent="0.25">
      <c r="A102" s="333"/>
      <c r="B102" s="336"/>
      <c r="C102" s="341"/>
      <c r="D102" s="33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10"/>
      <c r="T102" s="10"/>
      <c r="U102" s="10"/>
      <c r="V102" s="14">
        <f t="shared" si="19"/>
        <v>0</v>
      </c>
      <c r="W102" s="14">
        <f t="shared" si="20"/>
        <v>0</v>
      </c>
      <c r="X102" s="14">
        <f t="shared" si="21"/>
        <v>0</v>
      </c>
      <c r="Y102" s="173">
        <f t="shared" si="22"/>
        <v>0</v>
      </c>
      <c r="Z102" s="324"/>
      <c r="AA102" s="269"/>
      <c r="AB102" s="269"/>
      <c r="AC102" s="269"/>
      <c r="AD102" s="269"/>
      <c r="AE102" s="269"/>
      <c r="AF102" s="269"/>
      <c r="AG102" s="269"/>
      <c r="AH102" s="269"/>
      <c r="AI102" s="549"/>
      <c r="AJ102" s="549"/>
    </row>
    <row r="103" spans="1:36" ht="18.75" x14ac:dyDescent="0.25">
      <c r="A103" s="333"/>
      <c r="B103" s="336"/>
      <c r="C103" s="341"/>
      <c r="D103" s="33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8"/>
      <c r="S103" s="8"/>
      <c r="T103" s="8"/>
      <c r="U103" s="8"/>
      <c r="V103" s="14">
        <f t="shared" si="19"/>
        <v>0</v>
      </c>
      <c r="W103" s="14">
        <f t="shared" si="20"/>
        <v>0</v>
      </c>
      <c r="X103" s="14">
        <f t="shared" si="21"/>
        <v>0</v>
      </c>
      <c r="Y103" s="173">
        <f t="shared" si="22"/>
        <v>0</v>
      </c>
      <c r="Z103" s="324"/>
      <c r="AA103" s="269"/>
      <c r="AB103" s="269"/>
      <c r="AC103" s="269"/>
      <c r="AD103" s="269"/>
      <c r="AE103" s="269"/>
      <c r="AF103" s="269"/>
      <c r="AG103" s="269"/>
      <c r="AH103" s="269"/>
      <c r="AI103" s="549"/>
      <c r="AJ103" s="549"/>
    </row>
    <row r="104" spans="1:36" ht="18.75" x14ac:dyDescent="0.25">
      <c r="A104" s="333"/>
      <c r="B104" s="336"/>
      <c r="C104" s="341"/>
      <c r="D104" s="33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0"/>
      <c r="T104" s="10"/>
      <c r="U104" s="10"/>
      <c r="V104" s="14">
        <f t="shared" si="19"/>
        <v>0</v>
      </c>
      <c r="W104" s="14">
        <f t="shared" si="20"/>
        <v>0</v>
      </c>
      <c r="X104" s="14">
        <f t="shared" si="21"/>
        <v>0</v>
      </c>
      <c r="Y104" s="173">
        <f t="shared" si="22"/>
        <v>0</v>
      </c>
      <c r="Z104" s="324"/>
      <c r="AA104" s="269"/>
      <c r="AB104" s="269"/>
      <c r="AC104" s="269"/>
      <c r="AD104" s="269"/>
      <c r="AE104" s="269"/>
      <c r="AF104" s="269"/>
      <c r="AG104" s="269"/>
      <c r="AH104" s="269"/>
      <c r="AI104" s="549"/>
      <c r="AJ104" s="549"/>
    </row>
    <row r="105" spans="1:36" ht="18.75" x14ac:dyDescent="0.25">
      <c r="A105" s="333"/>
      <c r="B105" s="336"/>
      <c r="C105" s="341"/>
      <c r="D105" s="33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8"/>
      <c r="S105" s="8"/>
      <c r="T105" s="8"/>
      <c r="U105" s="8"/>
      <c r="V105" s="14">
        <f t="shared" si="19"/>
        <v>0</v>
      </c>
      <c r="W105" s="14">
        <f t="shared" si="20"/>
        <v>0</v>
      </c>
      <c r="X105" s="14">
        <f t="shared" si="21"/>
        <v>0</v>
      </c>
      <c r="Y105" s="173">
        <f t="shared" si="22"/>
        <v>0</v>
      </c>
      <c r="Z105" s="324"/>
      <c r="AA105" s="269"/>
      <c r="AB105" s="269"/>
      <c r="AC105" s="269"/>
      <c r="AD105" s="269"/>
      <c r="AE105" s="269"/>
      <c r="AF105" s="269"/>
      <c r="AG105" s="269"/>
      <c r="AH105" s="269"/>
      <c r="AI105" s="549"/>
      <c r="AJ105" s="549"/>
    </row>
    <row r="106" spans="1:36" ht="18.75" x14ac:dyDescent="0.25">
      <c r="A106" s="333"/>
      <c r="B106" s="336"/>
      <c r="C106" s="341"/>
      <c r="D106" s="33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0"/>
      <c r="T106" s="10"/>
      <c r="U106" s="10"/>
      <c r="V106" s="14">
        <f t="shared" si="19"/>
        <v>0</v>
      </c>
      <c r="W106" s="14">
        <f t="shared" si="20"/>
        <v>0</v>
      </c>
      <c r="X106" s="14">
        <f t="shared" si="21"/>
        <v>0</v>
      </c>
      <c r="Y106" s="173">
        <f t="shared" si="22"/>
        <v>0</v>
      </c>
      <c r="Z106" s="324"/>
      <c r="AA106" s="269"/>
      <c r="AB106" s="269"/>
      <c r="AC106" s="269"/>
      <c r="AD106" s="269"/>
      <c r="AE106" s="269"/>
      <c r="AF106" s="269"/>
      <c r="AG106" s="269"/>
      <c r="AH106" s="269"/>
      <c r="AI106" s="549"/>
      <c r="AJ106" s="549"/>
    </row>
    <row r="107" spans="1:36" ht="18.75" x14ac:dyDescent="0.25">
      <c r="A107" s="333"/>
      <c r="B107" s="336"/>
      <c r="C107" s="341"/>
      <c r="D107" s="339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8"/>
      <c r="S107" s="8"/>
      <c r="T107" s="8"/>
      <c r="U107" s="8"/>
      <c r="V107" s="14">
        <f t="shared" si="19"/>
        <v>0</v>
      </c>
      <c r="W107" s="14">
        <f t="shared" si="20"/>
        <v>0</v>
      </c>
      <c r="X107" s="14">
        <f t="shared" si="21"/>
        <v>0</v>
      </c>
      <c r="Y107" s="173">
        <f t="shared" si="22"/>
        <v>0</v>
      </c>
      <c r="Z107" s="324"/>
      <c r="AA107" s="269"/>
      <c r="AB107" s="269"/>
      <c r="AC107" s="269"/>
      <c r="AD107" s="269"/>
      <c r="AE107" s="269"/>
      <c r="AF107" s="269"/>
      <c r="AG107" s="269"/>
      <c r="AH107" s="269"/>
      <c r="AI107" s="549"/>
      <c r="AJ107" s="549"/>
    </row>
    <row r="108" spans="1:36" ht="18.75" x14ac:dyDescent="0.25">
      <c r="A108" s="333"/>
      <c r="B108" s="336"/>
      <c r="C108" s="341"/>
      <c r="D108" s="33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10"/>
      <c r="U108" s="10"/>
      <c r="V108" s="14">
        <f t="shared" si="19"/>
        <v>0</v>
      </c>
      <c r="W108" s="14">
        <f t="shared" si="20"/>
        <v>0</v>
      </c>
      <c r="X108" s="14">
        <f t="shared" si="21"/>
        <v>0</v>
      </c>
      <c r="Y108" s="173">
        <f t="shared" si="22"/>
        <v>0</v>
      </c>
      <c r="Z108" s="324"/>
      <c r="AA108" s="269"/>
      <c r="AB108" s="269"/>
      <c r="AC108" s="269"/>
      <c r="AD108" s="269"/>
      <c r="AE108" s="269"/>
      <c r="AF108" s="269"/>
      <c r="AG108" s="269"/>
      <c r="AH108" s="269"/>
      <c r="AI108" s="549"/>
      <c r="AJ108" s="549"/>
    </row>
    <row r="109" spans="1:36" ht="18.75" x14ac:dyDescent="0.25">
      <c r="A109" s="333"/>
      <c r="B109" s="336"/>
      <c r="C109" s="341"/>
      <c r="D109" s="339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8"/>
      <c r="S109" s="8"/>
      <c r="T109" s="8"/>
      <c r="U109" s="8"/>
      <c r="V109" s="14">
        <f t="shared" si="19"/>
        <v>0</v>
      </c>
      <c r="W109" s="14">
        <f t="shared" si="20"/>
        <v>0</v>
      </c>
      <c r="X109" s="14">
        <f t="shared" si="21"/>
        <v>0</v>
      </c>
      <c r="Y109" s="173">
        <f t="shared" si="22"/>
        <v>0</v>
      </c>
      <c r="Z109" s="324"/>
      <c r="AA109" s="269"/>
      <c r="AB109" s="269"/>
      <c r="AC109" s="269"/>
      <c r="AD109" s="269"/>
      <c r="AE109" s="269"/>
      <c r="AF109" s="269"/>
      <c r="AG109" s="269"/>
      <c r="AH109" s="269"/>
      <c r="AI109" s="549"/>
      <c r="AJ109" s="549"/>
    </row>
    <row r="110" spans="1:36" ht="18.75" x14ac:dyDescent="0.25">
      <c r="A110" s="333"/>
      <c r="B110" s="336"/>
      <c r="C110" s="341"/>
      <c r="D110" s="33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  <c r="S110" s="10"/>
      <c r="T110" s="10"/>
      <c r="U110" s="10"/>
      <c r="V110" s="14">
        <f t="shared" si="19"/>
        <v>0</v>
      </c>
      <c r="W110" s="14">
        <f t="shared" si="20"/>
        <v>0</v>
      </c>
      <c r="X110" s="14">
        <f t="shared" si="21"/>
        <v>0</v>
      </c>
      <c r="Y110" s="173">
        <f t="shared" si="22"/>
        <v>0</v>
      </c>
      <c r="Z110" s="324"/>
      <c r="AA110" s="269"/>
      <c r="AB110" s="269"/>
      <c r="AC110" s="269"/>
      <c r="AD110" s="269"/>
      <c r="AE110" s="269"/>
      <c r="AF110" s="269"/>
      <c r="AG110" s="269"/>
      <c r="AH110" s="269"/>
      <c r="AI110" s="549"/>
      <c r="AJ110" s="549"/>
    </row>
    <row r="111" spans="1:36" ht="19.5" thickBot="1" x14ac:dyDescent="0.3">
      <c r="A111" s="334"/>
      <c r="B111" s="337"/>
      <c r="C111" s="342"/>
      <c r="D111" s="34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  <c r="S111" s="12"/>
      <c r="T111" s="12"/>
      <c r="U111" s="12"/>
      <c r="V111" s="15">
        <f t="shared" si="19"/>
        <v>0</v>
      </c>
      <c r="W111" s="15">
        <f t="shared" si="20"/>
        <v>0</v>
      </c>
      <c r="X111" s="15">
        <f t="shared" si="21"/>
        <v>0</v>
      </c>
      <c r="Y111" s="174">
        <f t="shared" si="22"/>
        <v>0</v>
      </c>
      <c r="Z111" s="325"/>
      <c r="AA111" s="270"/>
      <c r="AB111" s="270"/>
      <c r="AC111" s="270"/>
      <c r="AD111" s="270"/>
      <c r="AE111" s="270"/>
      <c r="AF111" s="270"/>
      <c r="AG111" s="270"/>
      <c r="AH111" s="270"/>
      <c r="AI111" s="550"/>
      <c r="AJ111" s="550"/>
    </row>
    <row r="112" spans="1:36" ht="18.75" x14ac:dyDescent="0.25">
      <c r="A112" s="332">
        <v>6</v>
      </c>
      <c r="B112" s="335" t="s">
        <v>46</v>
      </c>
      <c r="C112" s="338" t="s">
        <v>21</v>
      </c>
      <c r="D112" s="338">
        <f>250*0.9</f>
        <v>225</v>
      </c>
      <c r="E112" s="17" t="s">
        <v>47</v>
      </c>
      <c r="F112" s="18">
        <v>18.600000000000001</v>
      </c>
      <c r="G112" s="18">
        <v>33.299999999999997</v>
      </c>
      <c r="H112" s="18">
        <v>23.4</v>
      </c>
      <c r="I112" s="18">
        <v>42.7</v>
      </c>
      <c r="J112" s="18">
        <v>34.799999999999997</v>
      </c>
      <c r="K112" s="18">
        <v>48</v>
      </c>
      <c r="L112" s="18"/>
      <c r="M112" s="18"/>
      <c r="N112" s="18"/>
      <c r="O112" s="18"/>
      <c r="P112" s="18"/>
      <c r="Q112" s="18"/>
      <c r="R112" s="21">
        <v>380</v>
      </c>
      <c r="S112" s="21">
        <v>380</v>
      </c>
      <c r="T112" s="21">
        <v>380</v>
      </c>
      <c r="U112" s="21">
        <v>380</v>
      </c>
      <c r="V112" s="20">
        <f t="shared" si="19"/>
        <v>25.099999999999998</v>
      </c>
      <c r="W112" s="20">
        <f t="shared" si="20"/>
        <v>41.833333333333336</v>
      </c>
      <c r="X112" s="20">
        <f t="shared" si="21"/>
        <v>0</v>
      </c>
      <c r="Y112" s="172">
        <f t="shared" si="22"/>
        <v>0</v>
      </c>
      <c r="Z112" s="331">
        <f t="shared" ref="Z112:AB112" si="28">SUM(V112:V131)</f>
        <v>35.666666666666671</v>
      </c>
      <c r="AA112" s="271">
        <f t="shared" si="28"/>
        <v>85.8</v>
      </c>
      <c r="AB112" s="271">
        <f t="shared" si="28"/>
        <v>0</v>
      </c>
      <c r="AC112" s="271">
        <f>SUM(Y112:Y131)</f>
        <v>0</v>
      </c>
      <c r="AD112" s="268">
        <f t="shared" ref="AD112:AG172" si="29">Z112*0.38*0.9*SQRT(3)</f>
        <v>21.127555750725168</v>
      </c>
      <c r="AE112" s="268">
        <f t="shared" si="29"/>
        <v>50.8246060769781</v>
      </c>
      <c r="AF112" s="268">
        <f t="shared" si="29"/>
        <v>0</v>
      </c>
      <c r="AG112" s="268">
        <f t="shared" si="29"/>
        <v>0</v>
      </c>
      <c r="AH112" s="271">
        <f t="shared" ref="AH112" si="30">MAX(Z112:AC131)</f>
        <v>85.8</v>
      </c>
      <c r="AI112" s="548">
        <f t="shared" ref="AI112" si="31">AH112*0.38*0.9*SQRT(3)</f>
        <v>50.8246060769781</v>
      </c>
      <c r="AJ112" s="548">
        <f t="shared" ref="AJ112" si="32">D112-AI112</f>
        <v>174.17539392302189</v>
      </c>
    </row>
    <row r="113" spans="1:36" ht="18.75" x14ac:dyDescent="0.25">
      <c r="A113" s="333"/>
      <c r="B113" s="336"/>
      <c r="C113" s="341"/>
      <c r="D113" s="339"/>
      <c r="E113" s="6" t="s">
        <v>48</v>
      </c>
      <c r="F113" s="7">
        <v>11.2</v>
      </c>
      <c r="G113" s="7">
        <v>10.3</v>
      </c>
      <c r="H113" s="7">
        <v>4.4000000000000004</v>
      </c>
      <c r="I113" s="7">
        <v>46.6</v>
      </c>
      <c r="J113" s="7">
        <v>43</v>
      </c>
      <c r="K113" s="7">
        <v>37.700000000000003</v>
      </c>
      <c r="L113" s="7"/>
      <c r="M113" s="7"/>
      <c r="N113" s="7"/>
      <c r="O113" s="7"/>
      <c r="P113" s="7"/>
      <c r="Q113" s="7"/>
      <c r="R113" s="8">
        <v>380</v>
      </c>
      <c r="S113" s="8">
        <v>380</v>
      </c>
      <c r="T113" s="8">
        <v>380</v>
      </c>
      <c r="U113" s="8">
        <v>380</v>
      </c>
      <c r="V113" s="14">
        <f t="shared" si="19"/>
        <v>8.6333333333333329</v>
      </c>
      <c r="W113" s="14">
        <f t="shared" si="20"/>
        <v>42.43333333333333</v>
      </c>
      <c r="X113" s="14">
        <f t="shared" si="21"/>
        <v>0</v>
      </c>
      <c r="Y113" s="173">
        <f t="shared" si="22"/>
        <v>0</v>
      </c>
      <c r="Z113" s="324"/>
      <c r="AA113" s="269"/>
      <c r="AB113" s="269"/>
      <c r="AC113" s="269"/>
      <c r="AD113" s="269"/>
      <c r="AE113" s="269"/>
      <c r="AF113" s="269"/>
      <c r="AG113" s="269"/>
      <c r="AH113" s="269"/>
      <c r="AI113" s="549"/>
      <c r="AJ113" s="549"/>
    </row>
    <row r="114" spans="1:36" ht="18.75" x14ac:dyDescent="0.25">
      <c r="A114" s="333"/>
      <c r="B114" s="336"/>
      <c r="C114" s="341"/>
      <c r="D114" s="339"/>
      <c r="E114" s="9" t="s">
        <v>89</v>
      </c>
      <c r="F114" s="9">
        <v>2.9</v>
      </c>
      <c r="G114" s="9">
        <v>1.5</v>
      </c>
      <c r="H114" s="9">
        <v>1.4</v>
      </c>
      <c r="I114" s="9">
        <v>2.7</v>
      </c>
      <c r="J114" s="9">
        <v>0.8</v>
      </c>
      <c r="K114" s="9">
        <v>1.1000000000000001</v>
      </c>
      <c r="L114" s="9"/>
      <c r="M114" s="9"/>
      <c r="N114" s="9"/>
      <c r="O114" s="9"/>
      <c r="P114" s="9"/>
      <c r="Q114" s="9"/>
      <c r="R114" s="10"/>
      <c r="S114" s="10"/>
      <c r="T114" s="10"/>
      <c r="U114" s="10"/>
      <c r="V114" s="14">
        <f t="shared" si="19"/>
        <v>1.9333333333333336</v>
      </c>
      <c r="W114" s="14">
        <f t="shared" si="20"/>
        <v>1.5333333333333332</v>
      </c>
      <c r="X114" s="14">
        <f t="shared" si="21"/>
        <v>0</v>
      </c>
      <c r="Y114" s="173">
        <f t="shared" si="22"/>
        <v>0</v>
      </c>
      <c r="Z114" s="324"/>
      <c r="AA114" s="269"/>
      <c r="AB114" s="269"/>
      <c r="AC114" s="269"/>
      <c r="AD114" s="269"/>
      <c r="AE114" s="269"/>
      <c r="AF114" s="269"/>
      <c r="AG114" s="269"/>
      <c r="AH114" s="269"/>
      <c r="AI114" s="549"/>
      <c r="AJ114" s="549"/>
    </row>
    <row r="115" spans="1:36" ht="18.75" x14ac:dyDescent="0.25">
      <c r="A115" s="333"/>
      <c r="B115" s="336"/>
      <c r="C115" s="341"/>
      <c r="D115" s="339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8"/>
      <c r="S115" s="8"/>
      <c r="T115" s="8"/>
      <c r="U115" s="8"/>
      <c r="V115" s="14">
        <f t="shared" si="19"/>
        <v>0</v>
      </c>
      <c r="W115" s="14">
        <f t="shared" si="20"/>
        <v>0</v>
      </c>
      <c r="X115" s="14">
        <f t="shared" si="21"/>
        <v>0</v>
      </c>
      <c r="Y115" s="173">
        <f t="shared" si="22"/>
        <v>0</v>
      </c>
      <c r="Z115" s="324"/>
      <c r="AA115" s="269"/>
      <c r="AB115" s="269"/>
      <c r="AC115" s="269"/>
      <c r="AD115" s="269"/>
      <c r="AE115" s="269"/>
      <c r="AF115" s="269"/>
      <c r="AG115" s="269"/>
      <c r="AH115" s="269"/>
      <c r="AI115" s="549"/>
      <c r="AJ115" s="549"/>
    </row>
    <row r="116" spans="1:36" ht="18.75" x14ac:dyDescent="0.25">
      <c r="A116" s="333"/>
      <c r="B116" s="336"/>
      <c r="C116" s="341"/>
      <c r="D116" s="33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0"/>
      <c r="T116" s="10"/>
      <c r="U116" s="10"/>
      <c r="V116" s="14">
        <f t="shared" si="19"/>
        <v>0</v>
      </c>
      <c r="W116" s="14">
        <f t="shared" si="20"/>
        <v>0</v>
      </c>
      <c r="X116" s="14">
        <f t="shared" si="21"/>
        <v>0</v>
      </c>
      <c r="Y116" s="173">
        <f t="shared" si="22"/>
        <v>0</v>
      </c>
      <c r="Z116" s="324"/>
      <c r="AA116" s="269"/>
      <c r="AB116" s="269"/>
      <c r="AC116" s="269"/>
      <c r="AD116" s="269"/>
      <c r="AE116" s="269"/>
      <c r="AF116" s="269"/>
      <c r="AG116" s="269"/>
      <c r="AH116" s="269"/>
      <c r="AI116" s="549"/>
      <c r="AJ116" s="549"/>
    </row>
    <row r="117" spans="1:36" ht="18.75" x14ac:dyDescent="0.25">
      <c r="A117" s="333"/>
      <c r="B117" s="336"/>
      <c r="C117" s="341"/>
      <c r="D117" s="339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8"/>
      <c r="S117" s="8"/>
      <c r="T117" s="8"/>
      <c r="U117" s="8"/>
      <c r="V117" s="14">
        <f t="shared" si="19"/>
        <v>0</v>
      </c>
      <c r="W117" s="14">
        <f t="shared" si="20"/>
        <v>0</v>
      </c>
      <c r="X117" s="14">
        <f t="shared" si="21"/>
        <v>0</v>
      </c>
      <c r="Y117" s="173">
        <f t="shared" si="22"/>
        <v>0</v>
      </c>
      <c r="Z117" s="324"/>
      <c r="AA117" s="269"/>
      <c r="AB117" s="269"/>
      <c r="AC117" s="269"/>
      <c r="AD117" s="269"/>
      <c r="AE117" s="269"/>
      <c r="AF117" s="269"/>
      <c r="AG117" s="269"/>
      <c r="AH117" s="269"/>
      <c r="AI117" s="549"/>
      <c r="AJ117" s="549"/>
    </row>
    <row r="118" spans="1:36" ht="18.75" x14ac:dyDescent="0.25">
      <c r="A118" s="333"/>
      <c r="B118" s="336"/>
      <c r="C118" s="341"/>
      <c r="D118" s="33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"/>
      <c r="S118" s="10"/>
      <c r="T118" s="10"/>
      <c r="U118" s="10"/>
      <c r="V118" s="14">
        <f t="shared" si="19"/>
        <v>0</v>
      </c>
      <c r="W118" s="14">
        <f t="shared" si="20"/>
        <v>0</v>
      </c>
      <c r="X118" s="14">
        <f t="shared" si="21"/>
        <v>0</v>
      </c>
      <c r="Y118" s="173">
        <f t="shared" si="22"/>
        <v>0</v>
      </c>
      <c r="Z118" s="324"/>
      <c r="AA118" s="269"/>
      <c r="AB118" s="269"/>
      <c r="AC118" s="269"/>
      <c r="AD118" s="269"/>
      <c r="AE118" s="269"/>
      <c r="AF118" s="269"/>
      <c r="AG118" s="269"/>
      <c r="AH118" s="269"/>
      <c r="AI118" s="549"/>
      <c r="AJ118" s="549"/>
    </row>
    <row r="119" spans="1:36" ht="18.75" x14ac:dyDescent="0.25">
      <c r="A119" s="333"/>
      <c r="B119" s="336"/>
      <c r="C119" s="341"/>
      <c r="D119" s="339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8"/>
      <c r="S119" s="8"/>
      <c r="T119" s="8"/>
      <c r="U119" s="8"/>
      <c r="V119" s="14">
        <f t="shared" si="19"/>
        <v>0</v>
      </c>
      <c r="W119" s="14">
        <f t="shared" si="20"/>
        <v>0</v>
      </c>
      <c r="X119" s="14">
        <f t="shared" si="21"/>
        <v>0</v>
      </c>
      <c r="Y119" s="173">
        <f t="shared" si="22"/>
        <v>0</v>
      </c>
      <c r="Z119" s="324"/>
      <c r="AA119" s="269"/>
      <c r="AB119" s="269"/>
      <c r="AC119" s="269"/>
      <c r="AD119" s="269"/>
      <c r="AE119" s="269"/>
      <c r="AF119" s="269"/>
      <c r="AG119" s="269"/>
      <c r="AH119" s="269"/>
      <c r="AI119" s="549"/>
      <c r="AJ119" s="549"/>
    </row>
    <row r="120" spans="1:36" ht="18.75" x14ac:dyDescent="0.25">
      <c r="A120" s="333"/>
      <c r="B120" s="336"/>
      <c r="C120" s="341"/>
      <c r="D120" s="33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0"/>
      <c r="U120" s="10"/>
      <c r="V120" s="14">
        <f t="shared" si="19"/>
        <v>0</v>
      </c>
      <c r="W120" s="14">
        <f t="shared" si="20"/>
        <v>0</v>
      </c>
      <c r="X120" s="14">
        <f t="shared" si="21"/>
        <v>0</v>
      </c>
      <c r="Y120" s="173">
        <f t="shared" si="22"/>
        <v>0</v>
      </c>
      <c r="Z120" s="324"/>
      <c r="AA120" s="269"/>
      <c r="AB120" s="269"/>
      <c r="AC120" s="269"/>
      <c r="AD120" s="269"/>
      <c r="AE120" s="269"/>
      <c r="AF120" s="269"/>
      <c r="AG120" s="269"/>
      <c r="AH120" s="269"/>
      <c r="AI120" s="549"/>
      <c r="AJ120" s="549"/>
    </row>
    <row r="121" spans="1:36" ht="18.75" x14ac:dyDescent="0.25">
      <c r="A121" s="333"/>
      <c r="B121" s="336"/>
      <c r="C121" s="341"/>
      <c r="D121" s="339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8"/>
      <c r="S121" s="8"/>
      <c r="T121" s="8"/>
      <c r="U121" s="8"/>
      <c r="V121" s="14">
        <f t="shared" si="19"/>
        <v>0</v>
      </c>
      <c r="W121" s="14">
        <f t="shared" si="20"/>
        <v>0</v>
      </c>
      <c r="X121" s="14">
        <f t="shared" si="21"/>
        <v>0</v>
      </c>
      <c r="Y121" s="173">
        <f t="shared" si="22"/>
        <v>0</v>
      </c>
      <c r="Z121" s="324"/>
      <c r="AA121" s="269"/>
      <c r="AB121" s="269"/>
      <c r="AC121" s="269"/>
      <c r="AD121" s="269"/>
      <c r="AE121" s="269"/>
      <c r="AF121" s="269"/>
      <c r="AG121" s="269"/>
      <c r="AH121" s="269"/>
      <c r="AI121" s="549"/>
      <c r="AJ121" s="549"/>
    </row>
    <row r="122" spans="1:36" ht="18.75" x14ac:dyDescent="0.25">
      <c r="A122" s="333"/>
      <c r="B122" s="336"/>
      <c r="C122" s="341"/>
      <c r="D122" s="33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0"/>
      <c r="T122" s="10"/>
      <c r="U122" s="10"/>
      <c r="V122" s="14">
        <f t="shared" si="19"/>
        <v>0</v>
      </c>
      <c r="W122" s="14">
        <f t="shared" si="20"/>
        <v>0</v>
      </c>
      <c r="X122" s="14">
        <f t="shared" si="21"/>
        <v>0</v>
      </c>
      <c r="Y122" s="173">
        <f t="shared" si="22"/>
        <v>0</v>
      </c>
      <c r="Z122" s="324"/>
      <c r="AA122" s="269"/>
      <c r="AB122" s="269"/>
      <c r="AC122" s="269"/>
      <c r="AD122" s="269"/>
      <c r="AE122" s="269"/>
      <c r="AF122" s="269"/>
      <c r="AG122" s="269"/>
      <c r="AH122" s="269"/>
      <c r="AI122" s="549"/>
      <c r="AJ122" s="549"/>
    </row>
    <row r="123" spans="1:36" ht="18.75" x14ac:dyDescent="0.25">
      <c r="A123" s="333"/>
      <c r="B123" s="336"/>
      <c r="C123" s="341"/>
      <c r="D123" s="339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8"/>
      <c r="S123" s="8"/>
      <c r="T123" s="8"/>
      <c r="U123" s="8"/>
      <c r="V123" s="14">
        <f t="shared" si="19"/>
        <v>0</v>
      </c>
      <c r="W123" s="14">
        <f t="shared" si="20"/>
        <v>0</v>
      </c>
      <c r="X123" s="14">
        <f t="shared" si="21"/>
        <v>0</v>
      </c>
      <c r="Y123" s="173">
        <f t="shared" si="22"/>
        <v>0</v>
      </c>
      <c r="Z123" s="324"/>
      <c r="AA123" s="269"/>
      <c r="AB123" s="269"/>
      <c r="AC123" s="269"/>
      <c r="AD123" s="269"/>
      <c r="AE123" s="269"/>
      <c r="AF123" s="269"/>
      <c r="AG123" s="269"/>
      <c r="AH123" s="269"/>
      <c r="AI123" s="549"/>
      <c r="AJ123" s="549"/>
    </row>
    <row r="124" spans="1:36" ht="18.75" x14ac:dyDescent="0.25">
      <c r="A124" s="333"/>
      <c r="B124" s="336"/>
      <c r="C124" s="341"/>
      <c r="D124" s="33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0"/>
      <c r="T124" s="10"/>
      <c r="U124" s="10"/>
      <c r="V124" s="14">
        <f t="shared" si="19"/>
        <v>0</v>
      </c>
      <c r="W124" s="14">
        <f t="shared" si="20"/>
        <v>0</v>
      </c>
      <c r="X124" s="14">
        <f t="shared" si="21"/>
        <v>0</v>
      </c>
      <c r="Y124" s="173">
        <f t="shared" si="22"/>
        <v>0</v>
      </c>
      <c r="Z124" s="324"/>
      <c r="AA124" s="269"/>
      <c r="AB124" s="269"/>
      <c r="AC124" s="269"/>
      <c r="AD124" s="269"/>
      <c r="AE124" s="269"/>
      <c r="AF124" s="269"/>
      <c r="AG124" s="269"/>
      <c r="AH124" s="269"/>
      <c r="AI124" s="549"/>
      <c r="AJ124" s="549"/>
    </row>
    <row r="125" spans="1:36" ht="18.75" x14ac:dyDescent="0.25">
      <c r="A125" s="333"/>
      <c r="B125" s="336"/>
      <c r="C125" s="341"/>
      <c r="D125" s="33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8"/>
      <c r="S125" s="8"/>
      <c r="T125" s="8"/>
      <c r="U125" s="8"/>
      <c r="V125" s="14">
        <f t="shared" si="19"/>
        <v>0</v>
      </c>
      <c r="W125" s="14">
        <f t="shared" si="20"/>
        <v>0</v>
      </c>
      <c r="X125" s="14">
        <f t="shared" si="21"/>
        <v>0</v>
      </c>
      <c r="Y125" s="173">
        <f t="shared" si="22"/>
        <v>0</v>
      </c>
      <c r="Z125" s="324"/>
      <c r="AA125" s="269"/>
      <c r="AB125" s="269"/>
      <c r="AC125" s="269"/>
      <c r="AD125" s="269"/>
      <c r="AE125" s="269"/>
      <c r="AF125" s="269"/>
      <c r="AG125" s="269"/>
      <c r="AH125" s="269"/>
      <c r="AI125" s="549"/>
      <c r="AJ125" s="549"/>
    </row>
    <row r="126" spans="1:36" ht="18.75" x14ac:dyDescent="0.25">
      <c r="A126" s="333"/>
      <c r="B126" s="336"/>
      <c r="C126" s="341"/>
      <c r="D126" s="33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10"/>
      <c r="T126" s="10"/>
      <c r="U126" s="10"/>
      <c r="V126" s="14">
        <f t="shared" si="19"/>
        <v>0</v>
      </c>
      <c r="W126" s="14">
        <f t="shared" si="20"/>
        <v>0</v>
      </c>
      <c r="X126" s="14">
        <f t="shared" si="21"/>
        <v>0</v>
      </c>
      <c r="Y126" s="173">
        <f t="shared" si="22"/>
        <v>0</v>
      </c>
      <c r="Z126" s="324"/>
      <c r="AA126" s="269"/>
      <c r="AB126" s="269"/>
      <c r="AC126" s="269"/>
      <c r="AD126" s="269"/>
      <c r="AE126" s="269"/>
      <c r="AF126" s="269"/>
      <c r="AG126" s="269"/>
      <c r="AH126" s="269"/>
      <c r="AI126" s="549"/>
      <c r="AJ126" s="549"/>
    </row>
    <row r="127" spans="1:36" ht="18.75" x14ac:dyDescent="0.25">
      <c r="A127" s="333"/>
      <c r="B127" s="336"/>
      <c r="C127" s="341"/>
      <c r="D127" s="339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8"/>
      <c r="S127" s="8"/>
      <c r="T127" s="8"/>
      <c r="U127" s="8"/>
      <c r="V127" s="14">
        <f t="shared" si="19"/>
        <v>0</v>
      </c>
      <c r="W127" s="14">
        <f t="shared" si="20"/>
        <v>0</v>
      </c>
      <c r="X127" s="14">
        <f t="shared" si="21"/>
        <v>0</v>
      </c>
      <c r="Y127" s="173">
        <f t="shared" si="22"/>
        <v>0</v>
      </c>
      <c r="Z127" s="324"/>
      <c r="AA127" s="269"/>
      <c r="AB127" s="269"/>
      <c r="AC127" s="269"/>
      <c r="AD127" s="269"/>
      <c r="AE127" s="269"/>
      <c r="AF127" s="269"/>
      <c r="AG127" s="269"/>
      <c r="AH127" s="269"/>
      <c r="AI127" s="549"/>
      <c r="AJ127" s="549"/>
    </row>
    <row r="128" spans="1:36" ht="18.75" x14ac:dyDescent="0.25">
      <c r="A128" s="333"/>
      <c r="B128" s="336"/>
      <c r="C128" s="341"/>
      <c r="D128" s="33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10"/>
      <c r="T128" s="10"/>
      <c r="U128" s="10"/>
      <c r="V128" s="14">
        <f t="shared" si="19"/>
        <v>0</v>
      </c>
      <c r="W128" s="14">
        <f t="shared" si="20"/>
        <v>0</v>
      </c>
      <c r="X128" s="14">
        <f t="shared" si="21"/>
        <v>0</v>
      </c>
      <c r="Y128" s="173">
        <f t="shared" si="22"/>
        <v>0</v>
      </c>
      <c r="Z128" s="324"/>
      <c r="AA128" s="269"/>
      <c r="AB128" s="269"/>
      <c r="AC128" s="269"/>
      <c r="AD128" s="269"/>
      <c r="AE128" s="269"/>
      <c r="AF128" s="269"/>
      <c r="AG128" s="269"/>
      <c r="AH128" s="269"/>
      <c r="AI128" s="549"/>
      <c r="AJ128" s="549"/>
    </row>
    <row r="129" spans="1:36" ht="18.75" x14ac:dyDescent="0.25">
      <c r="A129" s="333"/>
      <c r="B129" s="336"/>
      <c r="C129" s="341"/>
      <c r="D129" s="339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8"/>
      <c r="S129" s="8"/>
      <c r="T129" s="8"/>
      <c r="U129" s="8"/>
      <c r="V129" s="14">
        <f t="shared" si="19"/>
        <v>0</v>
      </c>
      <c r="W129" s="14">
        <f t="shared" si="20"/>
        <v>0</v>
      </c>
      <c r="X129" s="14">
        <f t="shared" si="21"/>
        <v>0</v>
      </c>
      <c r="Y129" s="173">
        <f t="shared" si="22"/>
        <v>0</v>
      </c>
      <c r="Z129" s="324"/>
      <c r="AA129" s="269"/>
      <c r="AB129" s="269"/>
      <c r="AC129" s="269"/>
      <c r="AD129" s="269"/>
      <c r="AE129" s="269"/>
      <c r="AF129" s="269"/>
      <c r="AG129" s="269"/>
      <c r="AH129" s="269"/>
      <c r="AI129" s="549"/>
      <c r="AJ129" s="549"/>
    </row>
    <row r="130" spans="1:36" ht="18.75" x14ac:dyDescent="0.25">
      <c r="A130" s="333"/>
      <c r="B130" s="336"/>
      <c r="C130" s="341"/>
      <c r="D130" s="33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10"/>
      <c r="T130" s="10"/>
      <c r="U130" s="10"/>
      <c r="V130" s="14">
        <f t="shared" si="19"/>
        <v>0</v>
      </c>
      <c r="W130" s="14">
        <f t="shared" si="20"/>
        <v>0</v>
      </c>
      <c r="X130" s="14">
        <f t="shared" si="21"/>
        <v>0</v>
      </c>
      <c r="Y130" s="173">
        <f t="shared" si="22"/>
        <v>0</v>
      </c>
      <c r="Z130" s="324"/>
      <c r="AA130" s="269"/>
      <c r="AB130" s="269"/>
      <c r="AC130" s="269"/>
      <c r="AD130" s="269"/>
      <c r="AE130" s="269"/>
      <c r="AF130" s="269"/>
      <c r="AG130" s="269"/>
      <c r="AH130" s="269"/>
      <c r="AI130" s="549"/>
      <c r="AJ130" s="549"/>
    </row>
    <row r="131" spans="1:36" ht="19.5" thickBot="1" x14ac:dyDescent="0.3">
      <c r="A131" s="334"/>
      <c r="B131" s="337"/>
      <c r="C131" s="342"/>
      <c r="D131" s="34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  <c r="S131" s="12"/>
      <c r="T131" s="12"/>
      <c r="U131" s="12"/>
      <c r="V131" s="15">
        <f t="shared" si="19"/>
        <v>0</v>
      </c>
      <c r="W131" s="15">
        <f t="shared" si="20"/>
        <v>0</v>
      </c>
      <c r="X131" s="15">
        <f t="shared" si="21"/>
        <v>0</v>
      </c>
      <c r="Y131" s="174">
        <f t="shared" si="22"/>
        <v>0</v>
      </c>
      <c r="Z131" s="325"/>
      <c r="AA131" s="270"/>
      <c r="AB131" s="270"/>
      <c r="AC131" s="270"/>
      <c r="AD131" s="270"/>
      <c r="AE131" s="270"/>
      <c r="AF131" s="270"/>
      <c r="AG131" s="270"/>
      <c r="AH131" s="270"/>
      <c r="AI131" s="550"/>
      <c r="AJ131" s="550"/>
    </row>
    <row r="132" spans="1:36" ht="18.75" x14ac:dyDescent="0.25">
      <c r="A132" s="332">
        <v>7</v>
      </c>
      <c r="B132" s="335" t="s">
        <v>49</v>
      </c>
      <c r="C132" s="338" t="s">
        <v>18</v>
      </c>
      <c r="D132" s="338">
        <f>160*0.9</f>
        <v>144</v>
      </c>
      <c r="E132" s="17" t="s">
        <v>50</v>
      </c>
      <c r="F132" s="18">
        <v>26.4</v>
      </c>
      <c r="G132" s="18">
        <v>19.399999999999999</v>
      </c>
      <c r="H132" s="18">
        <v>0.1</v>
      </c>
      <c r="I132" s="18">
        <v>3.8</v>
      </c>
      <c r="J132" s="18">
        <v>10.199999999999999</v>
      </c>
      <c r="K132" s="18">
        <v>0.1</v>
      </c>
      <c r="L132" s="18"/>
      <c r="M132" s="18"/>
      <c r="N132" s="18"/>
      <c r="O132" s="18"/>
      <c r="P132" s="18"/>
      <c r="Q132" s="18"/>
      <c r="R132" s="21">
        <v>380</v>
      </c>
      <c r="S132" s="21">
        <v>380</v>
      </c>
      <c r="T132" s="21">
        <v>380</v>
      </c>
      <c r="U132" s="21">
        <v>380</v>
      </c>
      <c r="V132" s="20">
        <f t="shared" si="19"/>
        <v>15.299999999999999</v>
      </c>
      <c r="W132" s="20">
        <f t="shared" si="20"/>
        <v>4.7</v>
      </c>
      <c r="X132" s="20">
        <f t="shared" si="21"/>
        <v>0</v>
      </c>
      <c r="Y132" s="172">
        <f t="shared" si="22"/>
        <v>0</v>
      </c>
      <c r="Z132" s="331">
        <f t="shared" ref="Z132:AB132" si="33">SUM(V132:V151)</f>
        <v>36.233333333333334</v>
      </c>
      <c r="AA132" s="271">
        <f t="shared" si="33"/>
        <v>13.2</v>
      </c>
      <c r="AB132" s="271">
        <f t="shared" si="33"/>
        <v>0</v>
      </c>
      <c r="AC132" s="271">
        <f>SUM(Y132:Y151)</f>
        <v>0</v>
      </c>
      <c r="AD132" s="268">
        <f t="shared" ref="AD132" si="34">Z132*0.38*0.9*SQRT(3)</f>
        <v>21.463227197232012</v>
      </c>
      <c r="AE132" s="268">
        <f t="shared" si="29"/>
        <v>7.8191701656889396</v>
      </c>
      <c r="AF132" s="268">
        <f t="shared" si="29"/>
        <v>0</v>
      </c>
      <c r="AG132" s="268">
        <f t="shared" si="29"/>
        <v>0</v>
      </c>
      <c r="AH132" s="271">
        <f t="shared" ref="AH132" si="35">MAX(Z132:AC151)</f>
        <v>36.233333333333334</v>
      </c>
      <c r="AI132" s="548">
        <f t="shared" ref="AI132" si="36">AH132*0.38*0.9*SQRT(3)</f>
        <v>21.463227197232012</v>
      </c>
      <c r="AJ132" s="548">
        <f t="shared" ref="AJ132" si="37">D132-AI132</f>
        <v>122.53677280276798</v>
      </c>
    </row>
    <row r="133" spans="1:36" ht="18.75" x14ac:dyDescent="0.25">
      <c r="A133" s="333"/>
      <c r="B133" s="336"/>
      <c r="C133" s="341"/>
      <c r="D133" s="339"/>
      <c r="E133" s="6" t="s">
        <v>51</v>
      </c>
      <c r="F133" s="7">
        <v>15</v>
      </c>
      <c r="G133" s="7">
        <v>14.2</v>
      </c>
      <c r="H133" s="7">
        <v>33.6</v>
      </c>
      <c r="I133" s="7">
        <v>7.3</v>
      </c>
      <c r="J133" s="7">
        <v>7.7</v>
      </c>
      <c r="K133" s="7">
        <v>10.5</v>
      </c>
      <c r="L133" s="7"/>
      <c r="M133" s="7"/>
      <c r="N133" s="7"/>
      <c r="O133" s="7"/>
      <c r="P133" s="7"/>
      <c r="Q133" s="7"/>
      <c r="R133" s="8">
        <v>380</v>
      </c>
      <c r="S133" s="8">
        <v>380</v>
      </c>
      <c r="T133" s="8">
        <v>380</v>
      </c>
      <c r="U133" s="8">
        <v>380</v>
      </c>
      <c r="V133" s="14">
        <f t="shared" si="19"/>
        <v>20.933333333333334</v>
      </c>
      <c r="W133" s="14">
        <f t="shared" si="20"/>
        <v>8.5</v>
      </c>
      <c r="X133" s="14">
        <f t="shared" si="21"/>
        <v>0</v>
      </c>
      <c r="Y133" s="173">
        <f t="shared" si="22"/>
        <v>0</v>
      </c>
      <c r="Z133" s="324"/>
      <c r="AA133" s="269"/>
      <c r="AB133" s="269"/>
      <c r="AC133" s="269"/>
      <c r="AD133" s="269"/>
      <c r="AE133" s="269"/>
      <c r="AF133" s="269"/>
      <c r="AG133" s="269"/>
      <c r="AH133" s="269"/>
      <c r="AI133" s="549"/>
      <c r="AJ133" s="549"/>
    </row>
    <row r="134" spans="1:36" ht="18.75" x14ac:dyDescent="0.25">
      <c r="A134" s="333"/>
      <c r="B134" s="336"/>
      <c r="C134" s="341"/>
      <c r="D134" s="33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0"/>
      <c r="T134" s="10"/>
      <c r="U134" s="10"/>
      <c r="V134" s="14">
        <f t="shared" si="19"/>
        <v>0</v>
      </c>
      <c r="W134" s="14">
        <f t="shared" si="20"/>
        <v>0</v>
      </c>
      <c r="X134" s="14">
        <f t="shared" si="21"/>
        <v>0</v>
      </c>
      <c r="Y134" s="173">
        <f t="shared" si="22"/>
        <v>0</v>
      </c>
      <c r="Z134" s="324"/>
      <c r="AA134" s="269"/>
      <c r="AB134" s="269"/>
      <c r="AC134" s="269"/>
      <c r="AD134" s="269"/>
      <c r="AE134" s="269"/>
      <c r="AF134" s="269"/>
      <c r="AG134" s="269"/>
      <c r="AH134" s="269"/>
      <c r="AI134" s="549"/>
      <c r="AJ134" s="549"/>
    </row>
    <row r="135" spans="1:36" ht="18.75" x14ac:dyDescent="0.25">
      <c r="A135" s="333"/>
      <c r="B135" s="336"/>
      <c r="C135" s="341"/>
      <c r="D135" s="339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8"/>
      <c r="S135" s="8"/>
      <c r="T135" s="8"/>
      <c r="U135" s="8"/>
      <c r="V135" s="14">
        <f t="shared" si="19"/>
        <v>0</v>
      </c>
      <c r="W135" s="14">
        <f t="shared" si="20"/>
        <v>0</v>
      </c>
      <c r="X135" s="14">
        <f t="shared" si="21"/>
        <v>0</v>
      </c>
      <c r="Y135" s="173">
        <f t="shared" si="22"/>
        <v>0</v>
      </c>
      <c r="Z135" s="324"/>
      <c r="AA135" s="269"/>
      <c r="AB135" s="269"/>
      <c r="AC135" s="269"/>
      <c r="AD135" s="269"/>
      <c r="AE135" s="269"/>
      <c r="AF135" s="269"/>
      <c r="AG135" s="269"/>
      <c r="AH135" s="269"/>
      <c r="AI135" s="549"/>
      <c r="AJ135" s="549"/>
    </row>
    <row r="136" spans="1:36" ht="18.75" x14ac:dyDescent="0.25">
      <c r="A136" s="333"/>
      <c r="B136" s="336"/>
      <c r="C136" s="341"/>
      <c r="D136" s="33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10"/>
      <c r="T136" s="10"/>
      <c r="U136" s="10"/>
      <c r="V136" s="14">
        <f t="shared" si="19"/>
        <v>0</v>
      </c>
      <c r="W136" s="14">
        <f t="shared" si="20"/>
        <v>0</v>
      </c>
      <c r="X136" s="14">
        <f t="shared" si="21"/>
        <v>0</v>
      </c>
      <c r="Y136" s="173">
        <f t="shared" si="22"/>
        <v>0</v>
      </c>
      <c r="Z136" s="324"/>
      <c r="AA136" s="269"/>
      <c r="AB136" s="269"/>
      <c r="AC136" s="269"/>
      <c r="AD136" s="269"/>
      <c r="AE136" s="269"/>
      <c r="AF136" s="269"/>
      <c r="AG136" s="269"/>
      <c r="AH136" s="269"/>
      <c r="AI136" s="549"/>
      <c r="AJ136" s="549"/>
    </row>
    <row r="137" spans="1:36" ht="18.75" x14ac:dyDescent="0.25">
      <c r="A137" s="333"/>
      <c r="B137" s="336"/>
      <c r="C137" s="341"/>
      <c r="D137" s="339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8"/>
      <c r="S137" s="8"/>
      <c r="T137" s="8"/>
      <c r="U137" s="8"/>
      <c r="V137" s="14">
        <f t="shared" si="19"/>
        <v>0</v>
      </c>
      <c r="W137" s="14">
        <f t="shared" si="20"/>
        <v>0</v>
      </c>
      <c r="X137" s="14">
        <f t="shared" si="21"/>
        <v>0</v>
      </c>
      <c r="Y137" s="173">
        <f t="shared" si="22"/>
        <v>0</v>
      </c>
      <c r="Z137" s="324"/>
      <c r="AA137" s="269"/>
      <c r="AB137" s="269"/>
      <c r="AC137" s="269"/>
      <c r="AD137" s="269"/>
      <c r="AE137" s="269"/>
      <c r="AF137" s="269"/>
      <c r="AG137" s="269"/>
      <c r="AH137" s="269"/>
      <c r="AI137" s="549"/>
      <c r="AJ137" s="549"/>
    </row>
    <row r="138" spans="1:36" ht="18.75" x14ac:dyDescent="0.25">
      <c r="A138" s="333"/>
      <c r="B138" s="336"/>
      <c r="C138" s="341"/>
      <c r="D138" s="33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10"/>
      <c r="T138" s="10"/>
      <c r="U138" s="10"/>
      <c r="V138" s="14">
        <f t="shared" si="19"/>
        <v>0</v>
      </c>
      <c r="W138" s="14">
        <f t="shared" si="20"/>
        <v>0</v>
      </c>
      <c r="X138" s="14">
        <f t="shared" si="21"/>
        <v>0</v>
      </c>
      <c r="Y138" s="173">
        <f t="shared" si="22"/>
        <v>0</v>
      </c>
      <c r="Z138" s="324"/>
      <c r="AA138" s="269"/>
      <c r="AB138" s="269"/>
      <c r="AC138" s="269"/>
      <c r="AD138" s="269"/>
      <c r="AE138" s="269"/>
      <c r="AF138" s="269"/>
      <c r="AG138" s="269"/>
      <c r="AH138" s="269"/>
      <c r="AI138" s="549"/>
      <c r="AJ138" s="549"/>
    </row>
    <row r="139" spans="1:36" ht="18.75" x14ac:dyDescent="0.25">
      <c r="A139" s="333"/>
      <c r="B139" s="336"/>
      <c r="C139" s="341"/>
      <c r="D139" s="339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8"/>
      <c r="S139" s="8"/>
      <c r="T139" s="8"/>
      <c r="U139" s="8"/>
      <c r="V139" s="14">
        <f t="shared" si="19"/>
        <v>0</v>
      </c>
      <c r="W139" s="14">
        <f t="shared" si="20"/>
        <v>0</v>
      </c>
      <c r="X139" s="14">
        <f t="shared" si="21"/>
        <v>0</v>
      </c>
      <c r="Y139" s="173">
        <f t="shared" si="22"/>
        <v>0</v>
      </c>
      <c r="Z139" s="324"/>
      <c r="AA139" s="269"/>
      <c r="AB139" s="269"/>
      <c r="AC139" s="269"/>
      <c r="AD139" s="269"/>
      <c r="AE139" s="269"/>
      <c r="AF139" s="269"/>
      <c r="AG139" s="269"/>
      <c r="AH139" s="269"/>
      <c r="AI139" s="549"/>
      <c r="AJ139" s="549"/>
    </row>
    <row r="140" spans="1:36" ht="18.75" x14ac:dyDescent="0.25">
      <c r="A140" s="333"/>
      <c r="B140" s="336"/>
      <c r="C140" s="341"/>
      <c r="D140" s="33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10"/>
      <c r="T140" s="10"/>
      <c r="U140" s="10"/>
      <c r="V140" s="14">
        <f t="shared" ref="V140:V203" si="38">IF(AND(F140=0,G140=0,H140=0),0,IF(AND(F140=0,G140=0),H140,IF(AND(F140=0,H140=0),G140,IF(AND(G140=0,H140=0),F140,IF(F140=0,(G140+H140)/2,IF(G140=0,(F140+H140)/2,IF(H140=0,(F140+G140)/2,(F140+G140+H140)/3)))))))</f>
        <v>0</v>
      </c>
      <c r="W140" s="14">
        <f t="shared" ref="W140:W203" si="39">IF(AND(I140=0,J140=0,K140=0),0,IF(AND(I140=0,J140=0),K140,IF(AND(I140=0,K140=0),J140,IF(AND(J140=0,K140=0),I140,IF(I140=0,(J140+K140)/2,IF(J140=0,(I140+K140)/2,IF(K140=0,(I140+J140)/2,(I140+J140+K140)/3)))))))</f>
        <v>0</v>
      </c>
      <c r="X140" s="14">
        <f t="shared" ref="X140:X203" si="40">IF(AND(L140=0,M140=0,N140=0),0,IF(AND(L140=0,M140=0),N140,IF(AND(L140=0,N140=0),M140,IF(AND(M140=0,N140=0),L140,IF(L140=0,(M140+N140)/2,IF(M140=0,(L140+N140)/2,IF(N140=0,(L140+M140)/2,(L140+M140+N140)/3)))))))</f>
        <v>0</v>
      </c>
      <c r="Y140" s="173">
        <f t="shared" ref="Y140:Y203" si="41">IF(AND(O140=0,P140=0,Q140=0),0,IF(AND(O140=0,P140=0),Q140,IF(AND(O140=0,Q140=0),P140,IF(AND(P140=0,Q140=0),O140,IF(O140=0,(P140+Q140)/2,IF(P140=0,(O140+Q140)/2,IF(Q140=0,(O140+P140)/2,(O140+P140+Q140)/3)))))))</f>
        <v>0</v>
      </c>
      <c r="Z140" s="324"/>
      <c r="AA140" s="269"/>
      <c r="AB140" s="269"/>
      <c r="AC140" s="269"/>
      <c r="AD140" s="269"/>
      <c r="AE140" s="269"/>
      <c r="AF140" s="269"/>
      <c r="AG140" s="269"/>
      <c r="AH140" s="269"/>
      <c r="AI140" s="549"/>
      <c r="AJ140" s="549"/>
    </row>
    <row r="141" spans="1:36" ht="18.75" x14ac:dyDescent="0.25">
      <c r="A141" s="333"/>
      <c r="B141" s="336"/>
      <c r="C141" s="341"/>
      <c r="D141" s="339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8"/>
      <c r="S141" s="8"/>
      <c r="T141" s="8"/>
      <c r="U141" s="8"/>
      <c r="V141" s="14">
        <f t="shared" si="38"/>
        <v>0</v>
      </c>
      <c r="W141" s="14">
        <f t="shared" si="39"/>
        <v>0</v>
      </c>
      <c r="X141" s="14">
        <f t="shared" si="40"/>
        <v>0</v>
      </c>
      <c r="Y141" s="173">
        <f t="shared" si="41"/>
        <v>0</v>
      </c>
      <c r="Z141" s="324"/>
      <c r="AA141" s="269"/>
      <c r="AB141" s="269"/>
      <c r="AC141" s="269"/>
      <c r="AD141" s="269"/>
      <c r="AE141" s="269"/>
      <c r="AF141" s="269"/>
      <c r="AG141" s="269"/>
      <c r="AH141" s="269"/>
      <c r="AI141" s="549"/>
      <c r="AJ141" s="549"/>
    </row>
    <row r="142" spans="1:36" ht="18.75" x14ac:dyDescent="0.25">
      <c r="A142" s="333"/>
      <c r="B142" s="336"/>
      <c r="C142" s="341"/>
      <c r="D142" s="33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/>
      <c r="S142" s="10"/>
      <c r="T142" s="10"/>
      <c r="U142" s="10"/>
      <c r="V142" s="14">
        <f t="shared" si="38"/>
        <v>0</v>
      </c>
      <c r="W142" s="14">
        <f t="shared" si="39"/>
        <v>0</v>
      </c>
      <c r="X142" s="14">
        <f t="shared" si="40"/>
        <v>0</v>
      </c>
      <c r="Y142" s="173">
        <f t="shared" si="41"/>
        <v>0</v>
      </c>
      <c r="Z142" s="324"/>
      <c r="AA142" s="269"/>
      <c r="AB142" s="269"/>
      <c r="AC142" s="269"/>
      <c r="AD142" s="269"/>
      <c r="AE142" s="269"/>
      <c r="AF142" s="269"/>
      <c r="AG142" s="269"/>
      <c r="AH142" s="269"/>
      <c r="AI142" s="549"/>
      <c r="AJ142" s="549"/>
    </row>
    <row r="143" spans="1:36" ht="18.75" x14ac:dyDescent="0.25">
      <c r="A143" s="333"/>
      <c r="B143" s="336"/>
      <c r="C143" s="341"/>
      <c r="D143" s="339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8"/>
      <c r="S143" s="8"/>
      <c r="T143" s="8"/>
      <c r="U143" s="8"/>
      <c r="V143" s="14">
        <f t="shared" si="38"/>
        <v>0</v>
      </c>
      <c r="W143" s="14">
        <f t="shared" si="39"/>
        <v>0</v>
      </c>
      <c r="X143" s="14">
        <f t="shared" si="40"/>
        <v>0</v>
      </c>
      <c r="Y143" s="173">
        <f t="shared" si="41"/>
        <v>0</v>
      </c>
      <c r="Z143" s="324"/>
      <c r="AA143" s="269"/>
      <c r="AB143" s="269"/>
      <c r="AC143" s="269"/>
      <c r="AD143" s="269"/>
      <c r="AE143" s="269"/>
      <c r="AF143" s="269"/>
      <c r="AG143" s="269"/>
      <c r="AH143" s="269"/>
      <c r="AI143" s="549"/>
      <c r="AJ143" s="549"/>
    </row>
    <row r="144" spans="1:36" ht="18.75" x14ac:dyDescent="0.25">
      <c r="A144" s="333"/>
      <c r="B144" s="336"/>
      <c r="C144" s="341"/>
      <c r="D144" s="33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10"/>
      <c r="T144" s="10"/>
      <c r="U144" s="10"/>
      <c r="V144" s="14">
        <f t="shared" si="38"/>
        <v>0</v>
      </c>
      <c r="W144" s="14">
        <f t="shared" si="39"/>
        <v>0</v>
      </c>
      <c r="X144" s="14">
        <f t="shared" si="40"/>
        <v>0</v>
      </c>
      <c r="Y144" s="173">
        <f t="shared" si="41"/>
        <v>0</v>
      </c>
      <c r="Z144" s="324"/>
      <c r="AA144" s="269"/>
      <c r="AB144" s="269"/>
      <c r="AC144" s="269"/>
      <c r="AD144" s="269"/>
      <c r="AE144" s="269"/>
      <c r="AF144" s="269"/>
      <c r="AG144" s="269"/>
      <c r="AH144" s="269"/>
      <c r="AI144" s="549"/>
      <c r="AJ144" s="549"/>
    </row>
    <row r="145" spans="1:36" ht="18.75" x14ac:dyDescent="0.25">
      <c r="A145" s="333"/>
      <c r="B145" s="336"/>
      <c r="C145" s="341"/>
      <c r="D145" s="339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8"/>
      <c r="S145" s="8"/>
      <c r="T145" s="8"/>
      <c r="U145" s="8"/>
      <c r="V145" s="14">
        <f t="shared" si="38"/>
        <v>0</v>
      </c>
      <c r="W145" s="14">
        <f t="shared" si="39"/>
        <v>0</v>
      </c>
      <c r="X145" s="14">
        <f t="shared" si="40"/>
        <v>0</v>
      </c>
      <c r="Y145" s="173">
        <f t="shared" si="41"/>
        <v>0</v>
      </c>
      <c r="Z145" s="324"/>
      <c r="AA145" s="269"/>
      <c r="AB145" s="269"/>
      <c r="AC145" s="269"/>
      <c r="AD145" s="269"/>
      <c r="AE145" s="269"/>
      <c r="AF145" s="269"/>
      <c r="AG145" s="269"/>
      <c r="AH145" s="269"/>
      <c r="AI145" s="549"/>
      <c r="AJ145" s="549"/>
    </row>
    <row r="146" spans="1:36" ht="18.75" x14ac:dyDescent="0.25">
      <c r="A146" s="333"/>
      <c r="B146" s="336"/>
      <c r="C146" s="341"/>
      <c r="D146" s="33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"/>
      <c r="S146" s="10"/>
      <c r="T146" s="10"/>
      <c r="U146" s="10"/>
      <c r="V146" s="14">
        <f t="shared" si="38"/>
        <v>0</v>
      </c>
      <c r="W146" s="14">
        <f t="shared" si="39"/>
        <v>0</v>
      </c>
      <c r="X146" s="14">
        <f t="shared" si="40"/>
        <v>0</v>
      </c>
      <c r="Y146" s="173">
        <f t="shared" si="41"/>
        <v>0</v>
      </c>
      <c r="Z146" s="324"/>
      <c r="AA146" s="269"/>
      <c r="AB146" s="269"/>
      <c r="AC146" s="269"/>
      <c r="AD146" s="269"/>
      <c r="AE146" s="269"/>
      <c r="AF146" s="269"/>
      <c r="AG146" s="269"/>
      <c r="AH146" s="269"/>
      <c r="AI146" s="549"/>
      <c r="AJ146" s="549"/>
    </row>
    <row r="147" spans="1:36" ht="18.75" x14ac:dyDescent="0.25">
      <c r="A147" s="333"/>
      <c r="B147" s="336"/>
      <c r="C147" s="341"/>
      <c r="D147" s="339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8"/>
      <c r="S147" s="8"/>
      <c r="T147" s="8"/>
      <c r="U147" s="8"/>
      <c r="V147" s="14">
        <f t="shared" si="38"/>
        <v>0</v>
      </c>
      <c r="W147" s="14">
        <f t="shared" si="39"/>
        <v>0</v>
      </c>
      <c r="X147" s="14">
        <f t="shared" si="40"/>
        <v>0</v>
      </c>
      <c r="Y147" s="173">
        <f t="shared" si="41"/>
        <v>0</v>
      </c>
      <c r="Z147" s="324"/>
      <c r="AA147" s="269"/>
      <c r="AB147" s="269"/>
      <c r="AC147" s="269"/>
      <c r="AD147" s="269"/>
      <c r="AE147" s="269"/>
      <c r="AF147" s="269"/>
      <c r="AG147" s="269"/>
      <c r="AH147" s="269"/>
      <c r="AI147" s="549"/>
      <c r="AJ147" s="549"/>
    </row>
    <row r="148" spans="1:36" ht="18.75" x14ac:dyDescent="0.25">
      <c r="A148" s="333"/>
      <c r="B148" s="336"/>
      <c r="C148" s="341"/>
      <c r="D148" s="33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  <c r="S148" s="10"/>
      <c r="T148" s="10"/>
      <c r="U148" s="10"/>
      <c r="V148" s="14">
        <f t="shared" si="38"/>
        <v>0</v>
      </c>
      <c r="W148" s="14">
        <f t="shared" si="39"/>
        <v>0</v>
      </c>
      <c r="X148" s="14">
        <f t="shared" si="40"/>
        <v>0</v>
      </c>
      <c r="Y148" s="173">
        <f t="shared" si="41"/>
        <v>0</v>
      </c>
      <c r="Z148" s="324"/>
      <c r="AA148" s="269"/>
      <c r="AB148" s="269"/>
      <c r="AC148" s="269"/>
      <c r="AD148" s="269"/>
      <c r="AE148" s="269"/>
      <c r="AF148" s="269"/>
      <c r="AG148" s="269"/>
      <c r="AH148" s="269"/>
      <c r="AI148" s="549"/>
      <c r="AJ148" s="549"/>
    </row>
    <row r="149" spans="1:36" ht="18.75" x14ac:dyDescent="0.25">
      <c r="A149" s="333"/>
      <c r="B149" s="336"/>
      <c r="C149" s="341"/>
      <c r="D149" s="339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8"/>
      <c r="S149" s="8"/>
      <c r="T149" s="8"/>
      <c r="U149" s="8"/>
      <c r="V149" s="14">
        <f t="shared" si="38"/>
        <v>0</v>
      </c>
      <c r="W149" s="14">
        <f t="shared" si="39"/>
        <v>0</v>
      </c>
      <c r="X149" s="14">
        <f t="shared" si="40"/>
        <v>0</v>
      </c>
      <c r="Y149" s="173">
        <f t="shared" si="41"/>
        <v>0</v>
      </c>
      <c r="Z149" s="324"/>
      <c r="AA149" s="269"/>
      <c r="AB149" s="269"/>
      <c r="AC149" s="269"/>
      <c r="AD149" s="269"/>
      <c r="AE149" s="269"/>
      <c r="AF149" s="269"/>
      <c r="AG149" s="269"/>
      <c r="AH149" s="269"/>
      <c r="AI149" s="549"/>
      <c r="AJ149" s="549"/>
    </row>
    <row r="150" spans="1:36" ht="18.75" x14ac:dyDescent="0.25">
      <c r="A150" s="333"/>
      <c r="B150" s="336"/>
      <c r="C150" s="341"/>
      <c r="D150" s="33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"/>
      <c r="S150" s="10"/>
      <c r="T150" s="10"/>
      <c r="U150" s="10"/>
      <c r="V150" s="14">
        <f t="shared" si="38"/>
        <v>0</v>
      </c>
      <c r="W150" s="14">
        <f t="shared" si="39"/>
        <v>0</v>
      </c>
      <c r="X150" s="14">
        <f t="shared" si="40"/>
        <v>0</v>
      </c>
      <c r="Y150" s="173">
        <f t="shared" si="41"/>
        <v>0</v>
      </c>
      <c r="Z150" s="324"/>
      <c r="AA150" s="269"/>
      <c r="AB150" s="269"/>
      <c r="AC150" s="269"/>
      <c r="AD150" s="269"/>
      <c r="AE150" s="269"/>
      <c r="AF150" s="269"/>
      <c r="AG150" s="269"/>
      <c r="AH150" s="269"/>
      <c r="AI150" s="549"/>
      <c r="AJ150" s="549"/>
    </row>
    <row r="151" spans="1:36" ht="19.5" thickBot="1" x14ac:dyDescent="0.3">
      <c r="A151" s="334"/>
      <c r="B151" s="337"/>
      <c r="C151" s="342"/>
      <c r="D151" s="34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/>
      <c r="S151" s="12"/>
      <c r="T151" s="12"/>
      <c r="U151" s="12"/>
      <c r="V151" s="15">
        <f t="shared" si="38"/>
        <v>0</v>
      </c>
      <c r="W151" s="15">
        <f t="shared" si="39"/>
        <v>0</v>
      </c>
      <c r="X151" s="15">
        <f t="shared" si="40"/>
        <v>0</v>
      </c>
      <c r="Y151" s="174">
        <f t="shared" si="41"/>
        <v>0</v>
      </c>
      <c r="Z151" s="325"/>
      <c r="AA151" s="270"/>
      <c r="AB151" s="270"/>
      <c r="AC151" s="270"/>
      <c r="AD151" s="270"/>
      <c r="AE151" s="270"/>
      <c r="AF151" s="270"/>
      <c r="AG151" s="270"/>
      <c r="AH151" s="270"/>
      <c r="AI151" s="550"/>
      <c r="AJ151" s="550"/>
    </row>
    <row r="152" spans="1:36" ht="18.75" x14ac:dyDescent="0.25">
      <c r="A152" s="332">
        <v>8</v>
      </c>
      <c r="B152" s="335" t="s">
        <v>52</v>
      </c>
      <c r="C152" s="338" t="s">
        <v>21</v>
      </c>
      <c r="D152" s="338">
        <f>250*0.9</f>
        <v>225</v>
      </c>
      <c r="E152" s="17" t="s">
        <v>53</v>
      </c>
      <c r="F152" s="18">
        <v>1.3</v>
      </c>
      <c r="G152" s="18">
        <v>10.7</v>
      </c>
      <c r="H152" s="18">
        <v>3.2</v>
      </c>
      <c r="I152" s="18">
        <v>7</v>
      </c>
      <c r="J152" s="18">
        <v>9.4</v>
      </c>
      <c r="K152" s="18">
        <v>6.2</v>
      </c>
      <c r="L152" s="18"/>
      <c r="M152" s="18"/>
      <c r="N152" s="18"/>
      <c r="O152" s="18"/>
      <c r="P152" s="18"/>
      <c r="Q152" s="18"/>
      <c r="R152" s="21">
        <v>380</v>
      </c>
      <c r="S152" s="21">
        <v>380</v>
      </c>
      <c r="T152" s="21">
        <v>380</v>
      </c>
      <c r="U152" s="21">
        <v>380</v>
      </c>
      <c r="V152" s="20">
        <f t="shared" si="38"/>
        <v>5.0666666666666664</v>
      </c>
      <c r="W152" s="20">
        <f t="shared" si="39"/>
        <v>7.5333333333333323</v>
      </c>
      <c r="X152" s="20">
        <f t="shared" si="40"/>
        <v>0</v>
      </c>
      <c r="Y152" s="172">
        <f t="shared" si="41"/>
        <v>0</v>
      </c>
      <c r="Z152" s="331">
        <f t="shared" ref="Z152:AB152" si="42">SUM(V152:V171)</f>
        <v>51.366666666666667</v>
      </c>
      <c r="AA152" s="271">
        <f t="shared" si="42"/>
        <v>53.233333333333327</v>
      </c>
      <c r="AB152" s="271">
        <f t="shared" si="42"/>
        <v>0</v>
      </c>
      <c r="AC152" s="271">
        <f>SUM(Y152:Y171)</f>
        <v>0</v>
      </c>
      <c r="AD152" s="268">
        <f t="shared" ref="AD152" si="43">Z152*0.38*0.9*SQRT(3)</f>
        <v>30.427629356885493</v>
      </c>
      <c r="AE152" s="268">
        <f t="shared" si="29"/>
        <v>31.533370592437464</v>
      </c>
      <c r="AF152" s="268">
        <f t="shared" si="29"/>
        <v>0</v>
      </c>
      <c r="AG152" s="268">
        <f t="shared" si="29"/>
        <v>0</v>
      </c>
      <c r="AH152" s="271">
        <f t="shared" ref="AH152" si="44">MAX(Z152:AC171)</f>
        <v>53.233333333333327</v>
      </c>
      <c r="AI152" s="548">
        <f t="shared" ref="AI152" si="45">AH152*0.38*0.9*SQRT(3)</f>
        <v>31.533370592437464</v>
      </c>
      <c r="AJ152" s="548">
        <f t="shared" ref="AJ152" si="46">D152-AI152</f>
        <v>193.46662940756255</v>
      </c>
    </row>
    <row r="153" spans="1:36" ht="18.75" x14ac:dyDescent="0.25">
      <c r="A153" s="333"/>
      <c r="B153" s="336"/>
      <c r="C153" s="341"/>
      <c r="D153" s="339"/>
      <c r="E153" s="6" t="s">
        <v>54</v>
      </c>
      <c r="F153" s="7">
        <v>39</v>
      </c>
      <c r="G153" s="7">
        <v>31.8</v>
      </c>
      <c r="H153" s="7">
        <v>65.5</v>
      </c>
      <c r="I153" s="7">
        <v>35</v>
      </c>
      <c r="J153" s="7">
        <v>53.2</v>
      </c>
      <c r="K153" s="7">
        <v>43</v>
      </c>
      <c r="L153" s="7"/>
      <c r="M153" s="7"/>
      <c r="N153" s="7"/>
      <c r="O153" s="7"/>
      <c r="P153" s="7"/>
      <c r="Q153" s="7"/>
      <c r="R153" s="8">
        <v>380</v>
      </c>
      <c r="S153" s="8">
        <v>380</v>
      </c>
      <c r="T153" s="8">
        <v>380</v>
      </c>
      <c r="U153" s="8">
        <v>380</v>
      </c>
      <c r="V153" s="14">
        <f t="shared" si="38"/>
        <v>45.433333333333337</v>
      </c>
      <c r="W153" s="14">
        <f t="shared" si="39"/>
        <v>43.733333333333327</v>
      </c>
      <c r="X153" s="14">
        <f t="shared" si="40"/>
        <v>0</v>
      </c>
      <c r="Y153" s="173">
        <f t="shared" si="41"/>
        <v>0</v>
      </c>
      <c r="Z153" s="324"/>
      <c r="AA153" s="269"/>
      <c r="AB153" s="269"/>
      <c r="AC153" s="269"/>
      <c r="AD153" s="269"/>
      <c r="AE153" s="269"/>
      <c r="AF153" s="269"/>
      <c r="AG153" s="269"/>
      <c r="AH153" s="269"/>
      <c r="AI153" s="549"/>
      <c r="AJ153" s="549"/>
    </row>
    <row r="154" spans="1:36" ht="18.75" x14ac:dyDescent="0.25">
      <c r="A154" s="333"/>
      <c r="B154" s="336"/>
      <c r="C154" s="341"/>
      <c r="D154" s="339"/>
      <c r="E154" s="9" t="s">
        <v>55</v>
      </c>
      <c r="F154" s="9">
        <v>0.9</v>
      </c>
      <c r="G154" s="9">
        <v>0.6</v>
      </c>
      <c r="H154" s="9">
        <v>1.1000000000000001</v>
      </c>
      <c r="I154" s="9">
        <v>0.8</v>
      </c>
      <c r="J154" s="9">
        <v>0.6</v>
      </c>
      <c r="K154" s="9">
        <v>4.5</v>
      </c>
      <c r="L154" s="9"/>
      <c r="M154" s="9"/>
      <c r="N154" s="9"/>
      <c r="O154" s="9"/>
      <c r="P154" s="9"/>
      <c r="Q154" s="9"/>
      <c r="R154" s="8">
        <v>380</v>
      </c>
      <c r="S154" s="8">
        <v>380</v>
      </c>
      <c r="T154" s="8">
        <v>380</v>
      </c>
      <c r="U154" s="8">
        <v>380</v>
      </c>
      <c r="V154" s="14">
        <f t="shared" si="38"/>
        <v>0.8666666666666667</v>
      </c>
      <c r="W154" s="14">
        <f t="shared" si="39"/>
        <v>1.9666666666666668</v>
      </c>
      <c r="X154" s="14">
        <f t="shared" si="40"/>
        <v>0</v>
      </c>
      <c r="Y154" s="173">
        <f t="shared" si="41"/>
        <v>0</v>
      </c>
      <c r="Z154" s="324"/>
      <c r="AA154" s="269"/>
      <c r="AB154" s="269"/>
      <c r="AC154" s="269"/>
      <c r="AD154" s="269"/>
      <c r="AE154" s="269"/>
      <c r="AF154" s="269"/>
      <c r="AG154" s="269"/>
      <c r="AH154" s="269"/>
      <c r="AI154" s="549"/>
      <c r="AJ154" s="549"/>
    </row>
    <row r="155" spans="1:36" ht="18.75" x14ac:dyDescent="0.25">
      <c r="A155" s="333"/>
      <c r="B155" s="336"/>
      <c r="C155" s="341"/>
      <c r="D155" s="339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8"/>
      <c r="S155" s="8"/>
      <c r="T155" s="8"/>
      <c r="U155" s="8"/>
      <c r="V155" s="14">
        <f t="shared" si="38"/>
        <v>0</v>
      </c>
      <c r="W155" s="14">
        <f t="shared" si="39"/>
        <v>0</v>
      </c>
      <c r="X155" s="14">
        <f t="shared" si="40"/>
        <v>0</v>
      </c>
      <c r="Y155" s="173">
        <f t="shared" si="41"/>
        <v>0</v>
      </c>
      <c r="Z155" s="324"/>
      <c r="AA155" s="269"/>
      <c r="AB155" s="269"/>
      <c r="AC155" s="269"/>
      <c r="AD155" s="269"/>
      <c r="AE155" s="269"/>
      <c r="AF155" s="269"/>
      <c r="AG155" s="269"/>
      <c r="AH155" s="269"/>
      <c r="AI155" s="549"/>
      <c r="AJ155" s="549"/>
    </row>
    <row r="156" spans="1:36" ht="18.75" x14ac:dyDescent="0.25">
      <c r="A156" s="333"/>
      <c r="B156" s="336"/>
      <c r="C156" s="341"/>
      <c r="D156" s="33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  <c r="S156" s="10"/>
      <c r="T156" s="10"/>
      <c r="U156" s="10"/>
      <c r="V156" s="14">
        <f t="shared" si="38"/>
        <v>0</v>
      </c>
      <c r="W156" s="14">
        <f t="shared" si="39"/>
        <v>0</v>
      </c>
      <c r="X156" s="14">
        <f t="shared" si="40"/>
        <v>0</v>
      </c>
      <c r="Y156" s="173">
        <f t="shared" si="41"/>
        <v>0</v>
      </c>
      <c r="Z156" s="324"/>
      <c r="AA156" s="269"/>
      <c r="AB156" s="269"/>
      <c r="AC156" s="269"/>
      <c r="AD156" s="269"/>
      <c r="AE156" s="269"/>
      <c r="AF156" s="269"/>
      <c r="AG156" s="269"/>
      <c r="AH156" s="269"/>
      <c r="AI156" s="549"/>
      <c r="AJ156" s="549"/>
    </row>
    <row r="157" spans="1:36" ht="18.75" x14ac:dyDescent="0.25">
      <c r="A157" s="333"/>
      <c r="B157" s="336"/>
      <c r="C157" s="341"/>
      <c r="D157" s="339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8"/>
      <c r="S157" s="8"/>
      <c r="T157" s="8"/>
      <c r="U157" s="8"/>
      <c r="V157" s="14">
        <f t="shared" si="38"/>
        <v>0</v>
      </c>
      <c r="W157" s="14">
        <f t="shared" si="39"/>
        <v>0</v>
      </c>
      <c r="X157" s="14">
        <f t="shared" si="40"/>
        <v>0</v>
      </c>
      <c r="Y157" s="173">
        <f t="shared" si="41"/>
        <v>0</v>
      </c>
      <c r="Z157" s="324"/>
      <c r="AA157" s="269"/>
      <c r="AB157" s="269"/>
      <c r="AC157" s="269"/>
      <c r="AD157" s="269"/>
      <c r="AE157" s="269"/>
      <c r="AF157" s="269"/>
      <c r="AG157" s="269"/>
      <c r="AH157" s="269"/>
      <c r="AI157" s="549"/>
      <c r="AJ157" s="549"/>
    </row>
    <row r="158" spans="1:36" ht="18.75" x14ac:dyDescent="0.25">
      <c r="A158" s="333"/>
      <c r="B158" s="336"/>
      <c r="C158" s="341"/>
      <c r="D158" s="33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  <c r="S158" s="10"/>
      <c r="T158" s="10"/>
      <c r="U158" s="10"/>
      <c r="V158" s="14">
        <f t="shared" si="38"/>
        <v>0</v>
      </c>
      <c r="W158" s="14">
        <f t="shared" si="39"/>
        <v>0</v>
      </c>
      <c r="X158" s="14">
        <f t="shared" si="40"/>
        <v>0</v>
      </c>
      <c r="Y158" s="173">
        <f t="shared" si="41"/>
        <v>0</v>
      </c>
      <c r="Z158" s="324"/>
      <c r="AA158" s="269"/>
      <c r="AB158" s="269"/>
      <c r="AC158" s="269"/>
      <c r="AD158" s="269"/>
      <c r="AE158" s="269"/>
      <c r="AF158" s="269"/>
      <c r="AG158" s="269"/>
      <c r="AH158" s="269"/>
      <c r="AI158" s="549"/>
      <c r="AJ158" s="549"/>
    </row>
    <row r="159" spans="1:36" ht="18.75" x14ac:dyDescent="0.25">
      <c r="A159" s="333"/>
      <c r="B159" s="336"/>
      <c r="C159" s="341"/>
      <c r="D159" s="339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8"/>
      <c r="S159" s="8"/>
      <c r="T159" s="8"/>
      <c r="U159" s="8"/>
      <c r="V159" s="14">
        <f t="shared" si="38"/>
        <v>0</v>
      </c>
      <c r="W159" s="14">
        <f t="shared" si="39"/>
        <v>0</v>
      </c>
      <c r="X159" s="14">
        <f t="shared" si="40"/>
        <v>0</v>
      </c>
      <c r="Y159" s="173">
        <f t="shared" si="41"/>
        <v>0</v>
      </c>
      <c r="Z159" s="324"/>
      <c r="AA159" s="269"/>
      <c r="AB159" s="269"/>
      <c r="AC159" s="269"/>
      <c r="AD159" s="269"/>
      <c r="AE159" s="269"/>
      <c r="AF159" s="269"/>
      <c r="AG159" s="269"/>
      <c r="AH159" s="269"/>
      <c r="AI159" s="549"/>
      <c r="AJ159" s="549"/>
    </row>
    <row r="160" spans="1:36" ht="18.75" x14ac:dyDescent="0.25">
      <c r="A160" s="333"/>
      <c r="B160" s="336"/>
      <c r="C160" s="341"/>
      <c r="D160" s="33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/>
      <c r="S160" s="10"/>
      <c r="T160" s="10"/>
      <c r="U160" s="10"/>
      <c r="V160" s="14">
        <f t="shared" si="38"/>
        <v>0</v>
      </c>
      <c r="W160" s="14">
        <f t="shared" si="39"/>
        <v>0</v>
      </c>
      <c r="X160" s="14">
        <f t="shared" si="40"/>
        <v>0</v>
      </c>
      <c r="Y160" s="173">
        <f t="shared" si="41"/>
        <v>0</v>
      </c>
      <c r="Z160" s="324"/>
      <c r="AA160" s="269"/>
      <c r="AB160" s="269"/>
      <c r="AC160" s="269"/>
      <c r="AD160" s="269"/>
      <c r="AE160" s="269"/>
      <c r="AF160" s="269"/>
      <c r="AG160" s="269"/>
      <c r="AH160" s="269"/>
      <c r="AI160" s="549"/>
      <c r="AJ160" s="549"/>
    </row>
    <row r="161" spans="1:36" ht="18.75" x14ac:dyDescent="0.25">
      <c r="A161" s="333"/>
      <c r="B161" s="336"/>
      <c r="C161" s="341"/>
      <c r="D161" s="339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8"/>
      <c r="S161" s="8"/>
      <c r="T161" s="8"/>
      <c r="U161" s="8"/>
      <c r="V161" s="14">
        <f t="shared" si="38"/>
        <v>0</v>
      </c>
      <c r="W161" s="14">
        <f t="shared" si="39"/>
        <v>0</v>
      </c>
      <c r="X161" s="14">
        <f t="shared" si="40"/>
        <v>0</v>
      </c>
      <c r="Y161" s="173">
        <f t="shared" si="41"/>
        <v>0</v>
      </c>
      <c r="Z161" s="324"/>
      <c r="AA161" s="269"/>
      <c r="AB161" s="269"/>
      <c r="AC161" s="269"/>
      <c r="AD161" s="269"/>
      <c r="AE161" s="269"/>
      <c r="AF161" s="269"/>
      <c r="AG161" s="269"/>
      <c r="AH161" s="269"/>
      <c r="AI161" s="549"/>
      <c r="AJ161" s="549"/>
    </row>
    <row r="162" spans="1:36" ht="18.75" x14ac:dyDescent="0.25">
      <c r="A162" s="333"/>
      <c r="B162" s="336"/>
      <c r="C162" s="341"/>
      <c r="D162" s="33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"/>
      <c r="S162" s="10"/>
      <c r="T162" s="10"/>
      <c r="U162" s="10"/>
      <c r="V162" s="14">
        <f t="shared" si="38"/>
        <v>0</v>
      </c>
      <c r="W162" s="14">
        <f t="shared" si="39"/>
        <v>0</v>
      </c>
      <c r="X162" s="14">
        <f t="shared" si="40"/>
        <v>0</v>
      </c>
      <c r="Y162" s="173">
        <f t="shared" si="41"/>
        <v>0</v>
      </c>
      <c r="Z162" s="324"/>
      <c r="AA162" s="269"/>
      <c r="AB162" s="269"/>
      <c r="AC162" s="269"/>
      <c r="AD162" s="269"/>
      <c r="AE162" s="269"/>
      <c r="AF162" s="269"/>
      <c r="AG162" s="269"/>
      <c r="AH162" s="269"/>
      <c r="AI162" s="549"/>
      <c r="AJ162" s="549"/>
    </row>
    <row r="163" spans="1:36" ht="18.75" x14ac:dyDescent="0.25">
      <c r="A163" s="333"/>
      <c r="B163" s="336"/>
      <c r="C163" s="341"/>
      <c r="D163" s="339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8"/>
      <c r="S163" s="8"/>
      <c r="T163" s="8"/>
      <c r="U163" s="8"/>
      <c r="V163" s="14">
        <f t="shared" si="38"/>
        <v>0</v>
      </c>
      <c r="W163" s="14">
        <f t="shared" si="39"/>
        <v>0</v>
      </c>
      <c r="X163" s="14">
        <f t="shared" si="40"/>
        <v>0</v>
      </c>
      <c r="Y163" s="173">
        <f t="shared" si="41"/>
        <v>0</v>
      </c>
      <c r="Z163" s="324"/>
      <c r="AA163" s="269"/>
      <c r="AB163" s="269"/>
      <c r="AC163" s="269"/>
      <c r="AD163" s="269"/>
      <c r="AE163" s="269"/>
      <c r="AF163" s="269"/>
      <c r="AG163" s="269"/>
      <c r="AH163" s="269"/>
      <c r="AI163" s="549"/>
      <c r="AJ163" s="549"/>
    </row>
    <row r="164" spans="1:36" ht="18.75" x14ac:dyDescent="0.25">
      <c r="A164" s="333"/>
      <c r="B164" s="336"/>
      <c r="C164" s="341"/>
      <c r="D164" s="33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10"/>
      <c r="T164" s="10"/>
      <c r="U164" s="10"/>
      <c r="V164" s="14">
        <f t="shared" si="38"/>
        <v>0</v>
      </c>
      <c r="W164" s="14">
        <f t="shared" si="39"/>
        <v>0</v>
      </c>
      <c r="X164" s="14">
        <f t="shared" si="40"/>
        <v>0</v>
      </c>
      <c r="Y164" s="173">
        <f t="shared" si="41"/>
        <v>0</v>
      </c>
      <c r="Z164" s="324"/>
      <c r="AA164" s="269"/>
      <c r="AB164" s="269"/>
      <c r="AC164" s="269"/>
      <c r="AD164" s="269"/>
      <c r="AE164" s="269"/>
      <c r="AF164" s="269"/>
      <c r="AG164" s="269"/>
      <c r="AH164" s="269"/>
      <c r="AI164" s="549"/>
      <c r="AJ164" s="549"/>
    </row>
    <row r="165" spans="1:36" ht="18.75" x14ac:dyDescent="0.25">
      <c r="A165" s="333"/>
      <c r="B165" s="336"/>
      <c r="C165" s="341"/>
      <c r="D165" s="339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8"/>
      <c r="S165" s="8"/>
      <c r="T165" s="8"/>
      <c r="U165" s="8"/>
      <c r="V165" s="14">
        <f t="shared" si="38"/>
        <v>0</v>
      </c>
      <c r="W165" s="14">
        <f t="shared" si="39"/>
        <v>0</v>
      </c>
      <c r="X165" s="14">
        <f t="shared" si="40"/>
        <v>0</v>
      </c>
      <c r="Y165" s="173">
        <f t="shared" si="41"/>
        <v>0</v>
      </c>
      <c r="Z165" s="324"/>
      <c r="AA165" s="269"/>
      <c r="AB165" s="269"/>
      <c r="AC165" s="269"/>
      <c r="AD165" s="269"/>
      <c r="AE165" s="269"/>
      <c r="AF165" s="269"/>
      <c r="AG165" s="269"/>
      <c r="AH165" s="269"/>
      <c r="AI165" s="549"/>
      <c r="AJ165" s="549"/>
    </row>
    <row r="166" spans="1:36" ht="18.75" x14ac:dyDescent="0.25">
      <c r="A166" s="333"/>
      <c r="B166" s="336"/>
      <c r="C166" s="341"/>
      <c r="D166" s="33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/>
      <c r="S166" s="10"/>
      <c r="T166" s="10"/>
      <c r="U166" s="10"/>
      <c r="V166" s="14">
        <f t="shared" si="38"/>
        <v>0</v>
      </c>
      <c r="W166" s="14">
        <f t="shared" si="39"/>
        <v>0</v>
      </c>
      <c r="X166" s="14">
        <f t="shared" si="40"/>
        <v>0</v>
      </c>
      <c r="Y166" s="173">
        <f t="shared" si="41"/>
        <v>0</v>
      </c>
      <c r="Z166" s="324"/>
      <c r="AA166" s="269"/>
      <c r="AB166" s="269"/>
      <c r="AC166" s="269"/>
      <c r="AD166" s="269"/>
      <c r="AE166" s="269"/>
      <c r="AF166" s="269"/>
      <c r="AG166" s="269"/>
      <c r="AH166" s="269"/>
      <c r="AI166" s="549"/>
      <c r="AJ166" s="549"/>
    </row>
    <row r="167" spans="1:36" ht="18.75" x14ac:dyDescent="0.25">
      <c r="A167" s="333"/>
      <c r="B167" s="336"/>
      <c r="C167" s="341"/>
      <c r="D167" s="339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8"/>
      <c r="S167" s="8"/>
      <c r="T167" s="8"/>
      <c r="U167" s="8"/>
      <c r="V167" s="14">
        <f t="shared" si="38"/>
        <v>0</v>
      </c>
      <c r="W167" s="14">
        <f t="shared" si="39"/>
        <v>0</v>
      </c>
      <c r="X167" s="14">
        <f t="shared" si="40"/>
        <v>0</v>
      </c>
      <c r="Y167" s="173">
        <f t="shared" si="41"/>
        <v>0</v>
      </c>
      <c r="Z167" s="324"/>
      <c r="AA167" s="269"/>
      <c r="AB167" s="269"/>
      <c r="AC167" s="269"/>
      <c r="AD167" s="269"/>
      <c r="AE167" s="269"/>
      <c r="AF167" s="269"/>
      <c r="AG167" s="269"/>
      <c r="AH167" s="269"/>
      <c r="AI167" s="549"/>
      <c r="AJ167" s="549"/>
    </row>
    <row r="168" spans="1:36" ht="18.75" x14ac:dyDescent="0.25">
      <c r="A168" s="333"/>
      <c r="B168" s="336"/>
      <c r="C168" s="341"/>
      <c r="D168" s="33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  <c r="S168" s="10"/>
      <c r="T168" s="10"/>
      <c r="U168" s="10"/>
      <c r="V168" s="14">
        <f t="shared" si="38"/>
        <v>0</v>
      </c>
      <c r="W168" s="14">
        <f t="shared" si="39"/>
        <v>0</v>
      </c>
      <c r="X168" s="14">
        <f t="shared" si="40"/>
        <v>0</v>
      </c>
      <c r="Y168" s="173">
        <f t="shared" si="41"/>
        <v>0</v>
      </c>
      <c r="Z168" s="324"/>
      <c r="AA168" s="269"/>
      <c r="AB168" s="269"/>
      <c r="AC168" s="269"/>
      <c r="AD168" s="269"/>
      <c r="AE168" s="269"/>
      <c r="AF168" s="269"/>
      <c r="AG168" s="269"/>
      <c r="AH168" s="269"/>
      <c r="AI168" s="549"/>
      <c r="AJ168" s="549"/>
    </row>
    <row r="169" spans="1:36" ht="18.75" x14ac:dyDescent="0.25">
      <c r="A169" s="333"/>
      <c r="B169" s="336"/>
      <c r="C169" s="341"/>
      <c r="D169" s="339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8"/>
      <c r="S169" s="8"/>
      <c r="T169" s="8"/>
      <c r="U169" s="8"/>
      <c r="V169" s="14">
        <f t="shared" si="38"/>
        <v>0</v>
      </c>
      <c r="W169" s="14">
        <f t="shared" si="39"/>
        <v>0</v>
      </c>
      <c r="X169" s="14">
        <f t="shared" si="40"/>
        <v>0</v>
      </c>
      <c r="Y169" s="173">
        <f t="shared" si="41"/>
        <v>0</v>
      </c>
      <c r="Z169" s="324"/>
      <c r="AA169" s="269"/>
      <c r="AB169" s="269"/>
      <c r="AC169" s="269"/>
      <c r="AD169" s="269"/>
      <c r="AE169" s="269"/>
      <c r="AF169" s="269"/>
      <c r="AG169" s="269"/>
      <c r="AH169" s="269"/>
      <c r="AI169" s="549"/>
      <c r="AJ169" s="549"/>
    </row>
    <row r="170" spans="1:36" ht="18.75" x14ac:dyDescent="0.25">
      <c r="A170" s="333"/>
      <c r="B170" s="336"/>
      <c r="C170" s="341"/>
      <c r="D170" s="33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"/>
      <c r="S170" s="10"/>
      <c r="T170" s="10"/>
      <c r="U170" s="10"/>
      <c r="V170" s="14">
        <f t="shared" si="38"/>
        <v>0</v>
      </c>
      <c r="W170" s="14">
        <f t="shared" si="39"/>
        <v>0</v>
      </c>
      <c r="X170" s="14">
        <f t="shared" si="40"/>
        <v>0</v>
      </c>
      <c r="Y170" s="173">
        <f t="shared" si="41"/>
        <v>0</v>
      </c>
      <c r="Z170" s="324"/>
      <c r="AA170" s="269"/>
      <c r="AB170" s="269"/>
      <c r="AC170" s="269"/>
      <c r="AD170" s="269"/>
      <c r="AE170" s="269"/>
      <c r="AF170" s="269"/>
      <c r="AG170" s="269"/>
      <c r="AH170" s="269"/>
      <c r="AI170" s="549"/>
      <c r="AJ170" s="549"/>
    </row>
    <row r="171" spans="1:36" ht="19.5" thickBot="1" x14ac:dyDescent="0.3">
      <c r="A171" s="334"/>
      <c r="B171" s="337"/>
      <c r="C171" s="342"/>
      <c r="D171" s="34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2"/>
      <c r="S171" s="12"/>
      <c r="T171" s="12"/>
      <c r="U171" s="12"/>
      <c r="V171" s="15">
        <f t="shared" si="38"/>
        <v>0</v>
      </c>
      <c r="W171" s="15">
        <f t="shared" si="39"/>
        <v>0</v>
      </c>
      <c r="X171" s="15">
        <f t="shared" si="40"/>
        <v>0</v>
      </c>
      <c r="Y171" s="174">
        <f t="shared" si="41"/>
        <v>0</v>
      </c>
      <c r="Z171" s="325"/>
      <c r="AA171" s="270"/>
      <c r="AB171" s="270"/>
      <c r="AC171" s="270"/>
      <c r="AD171" s="270"/>
      <c r="AE171" s="270"/>
      <c r="AF171" s="270"/>
      <c r="AG171" s="270"/>
      <c r="AH171" s="270"/>
      <c r="AI171" s="550"/>
      <c r="AJ171" s="550"/>
    </row>
    <row r="172" spans="1:36" ht="18.75" x14ac:dyDescent="0.25">
      <c r="A172" s="332">
        <v>9</v>
      </c>
      <c r="B172" s="335" t="s">
        <v>56</v>
      </c>
      <c r="C172" s="338" t="s">
        <v>21</v>
      </c>
      <c r="D172" s="338">
        <f>250*0.9</f>
        <v>225</v>
      </c>
      <c r="E172" s="17" t="s">
        <v>57</v>
      </c>
      <c r="F172" s="18">
        <v>3</v>
      </c>
      <c r="G172" s="18">
        <v>0.9</v>
      </c>
      <c r="H172" s="18">
        <v>2.2000000000000002</v>
      </c>
      <c r="I172" s="18">
        <v>4</v>
      </c>
      <c r="J172" s="18">
        <v>1.1000000000000001</v>
      </c>
      <c r="K172" s="18">
        <v>13.3</v>
      </c>
      <c r="L172" s="18"/>
      <c r="M172" s="18"/>
      <c r="N172" s="18"/>
      <c r="O172" s="18"/>
      <c r="P172" s="18"/>
      <c r="Q172" s="18"/>
      <c r="R172" s="21">
        <v>380</v>
      </c>
      <c r="S172" s="21">
        <v>380</v>
      </c>
      <c r="T172" s="21">
        <v>380</v>
      </c>
      <c r="U172" s="21">
        <v>380</v>
      </c>
      <c r="V172" s="20">
        <f t="shared" si="38"/>
        <v>2.0333333333333332</v>
      </c>
      <c r="W172" s="20">
        <f t="shared" si="39"/>
        <v>6.1333333333333329</v>
      </c>
      <c r="X172" s="20">
        <f t="shared" si="40"/>
        <v>0</v>
      </c>
      <c r="Y172" s="172">
        <f t="shared" si="41"/>
        <v>0</v>
      </c>
      <c r="Z172" s="331">
        <f t="shared" ref="Z172:AB172" si="47">SUM(V172:V191)</f>
        <v>39.466666666666661</v>
      </c>
      <c r="AA172" s="271">
        <f t="shared" si="47"/>
        <v>48.400000000000006</v>
      </c>
      <c r="AB172" s="271">
        <f t="shared" si="47"/>
        <v>0</v>
      </c>
      <c r="AC172" s="271">
        <f>SUM(Y172:Y191)</f>
        <v>0</v>
      </c>
      <c r="AD172" s="268">
        <f t="shared" ref="AD172" si="48">Z172*0.38*0.9*SQRT(3)</f>
        <v>23.378528980241676</v>
      </c>
      <c r="AE172" s="268">
        <f t="shared" si="29"/>
        <v>28.67029060752612</v>
      </c>
      <c r="AF172" s="268">
        <f t="shared" si="29"/>
        <v>0</v>
      </c>
      <c r="AG172" s="268">
        <f t="shared" si="29"/>
        <v>0</v>
      </c>
      <c r="AH172" s="271">
        <f t="shared" ref="AH172" si="49">MAX(Z172:AC191)</f>
        <v>48.400000000000006</v>
      </c>
      <c r="AI172" s="548">
        <f t="shared" ref="AI172" si="50">AH172*0.38*0.9*SQRT(3)</f>
        <v>28.67029060752612</v>
      </c>
      <c r="AJ172" s="548">
        <f t="shared" ref="AJ172" si="51">D172-AI172</f>
        <v>196.32970939247389</v>
      </c>
    </row>
    <row r="173" spans="1:36" ht="18.75" x14ac:dyDescent="0.25">
      <c r="A173" s="333"/>
      <c r="B173" s="336"/>
      <c r="C173" s="341"/>
      <c r="D173" s="339"/>
      <c r="E173" s="6" t="s">
        <v>58</v>
      </c>
      <c r="F173" s="7">
        <v>46</v>
      </c>
      <c r="G173" s="7">
        <v>10.3</v>
      </c>
      <c r="H173" s="7">
        <v>56</v>
      </c>
      <c r="I173" s="7">
        <v>62</v>
      </c>
      <c r="J173" s="7">
        <v>17.2</v>
      </c>
      <c r="K173" s="7">
        <v>47.6</v>
      </c>
      <c r="L173" s="7"/>
      <c r="M173" s="7"/>
      <c r="N173" s="7"/>
      <c r="O173" s="7"/>
      <c r="P173" s="7"/>
      <c r="Q173" s="7"/>
      <c r="R173" s="8">
        <v>380</v>
      </c>
      <c r="S173" s="8">
        <v>380</v>
      </c>
      <c r="T173" s="8">
        <v>380</v>
      </c>
      <c r="U173" s="8">
        <v>380</v>
      </c>
      <c r="V173" s="14">
        <f t="shared" si="38"/>
        <v>37.43333333333333</v>
      </c>
      <c r="W173" s="14">
        <f t="shared" si="39"/>
        <v>42.266666666666673</v>
      </c>
      <c r="X173" s="14">
        <f t="shared" si="40"/>
        <v>0</v>
      </c>
      <c r="Y173" s="173">
        <f t="shared" si="41"/>
        <v>0</v>
      </c>
      <c r="Z173" s="324"/>
      <c r="AA173" s="269"/>
      <c r="AB173" s="269"/>
      <c r="AC173" s="269"/>
      <c r="AD173" s="269"/>
      <c r="AE173" s="269"/>
      <c r="AF173" s="269"/>
      <c r="AG173" s="269"/>
      <c r="AH173" s="269"/>
      <c r="AI173" s="549"/>
      <c r="AJ173" s="549"/>
    </row>
    <row r="174" spans="1:36" ht="18.75" x14ac:dyDescent="0.25">
      <c r="A174" s="333"/>
      <c r="B174" s="336"/>
      <c r="C174" s="341"/>
      <c r="D174" s="33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"/>
      <c r="S174" s="10"/>
      <c r="T174" s="10"/>
      <c r="U174" s="10"/>
      <c r="V174" s="14">
        <f t="shared" si="38"/>
        <v>0</v>
      </c>
      <c r="W174" s="14">
        <f t="shared" si="39"/>
        <v>0</v>
      </c>
      <c r="X174" s="14">
        <f t="shared" si="40"/>
        <v>0</v>
      </c>
      <c r="Y174" s="173">
        <f t="shared" si="41"/>
        <v>0</v>
      </c>
      <c r="Z174" s="324"/>
      <c r="AA174" s="269"/>
      <c r="AB174" s="269"/>
      <c r="AC174" s="269"/>
      <c r="AD174" s="269"/>
      <c r="AE174" s="269"/>
      <c r="AF174" s="269"/>
      <c r="AG174" s="269"/>
      <c r="AH174" s="269"/>
      <c r="AI174" s="549"/>
      <c r="AJ174" s="549"/>
    </row>
    <row r="175" spans="1:36" ht="18.75" x14ac:dyDescent="0.25">
      <c r="A175" s="333"/>
      <c r="B175" s="336"/>
      <c r="C175" s="341"/>
      <c r="D175" s="339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8"/>
      <c r="S175" s="8"/>
      <c r="T175" s="8"/>
      <c r="U175" s="8"/>
      <c r="V175" s="14">
        <f t="shared" si="38"/>
        <v>0</v>
      </c>
      <c r="W175" s="14">
        <f t="shared" si="39"/>
        <v>0</v>
      </c>
      <c r="X175" s="14">
        <f t="shared" si="40"/>
        <v>0</v>
      </c>
      <c r="Y175" s="173">
        <f t="shared" si="41"/>
        <v>0</v>
      </c>
      <c r="Z175" s="324"/>
      <c r="AA175" s="269"/>
      <c r="AB175" s="269"/>
      <c r="AC175" s="269"/>
      <c r="AD175" s="269"/>
      <c r="AE175" s="269"/>
      <c r="AF175" s="269"/>
      <c r="AG175" s="269"/>
      <c r="AH175" s="269"/>
      <c r="AI175" s="549"/>
      <c r="AJ175" s="549"/>
    </row>
    <row r="176" spans="1:36" ht="18.75" x14ac:dyDescent="0.25">
      <c r="A176" s="333"/>
      <c r="B176" s="336"/>
      <c r="C176" s="341"/>
      <c r="D176" s="33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"/>
      <c r="S176" s="10"/>
      <c r="T176" s="10"/>
      <c r="U176" s="10"/>
      <c r="V176" s="14">
        <f t="shared" si="38"/>
        <v>0</v>
      </c>
      <c r="W176" s="14">
        <f t="shared" si="39"/>
        <v>0</v>
      </c>
      <c r="X176" s="14">
        <f t="shared" si="40"/>
        <v>0</v>
      </c>
      <c r="Y176" s="173">
        <f t="shared" si="41"/>
        <v>0</v>
      </c>
      <c r="Z176" s="324"/>
      <c r="AA176" s="269"/>
      <c r="AB176" s="269"/>
      <c r="AC176" s="269"/>
      <c r="AD176" s="269"/>
      <c r="AE176" s="269"/>
      <c r="AF176" s="269"/>
      <c r="AG176" s="269"/>
      <c r="AH176" s="269"/>
      <c r="AI176" s="549"/>
      <c r="AJ176" s="549"/>
    </row>
    <row r="177" spans="1:36" ht="18.75" x14ac:dyDescent="0.25">
      <c r="A177" s="333"/>
      <c r="B177" s="336"/>
      <c r="C177" s="341"/>
      <c r="D177" s="339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8"/>
      <c r="S177" s="8"/>
      <c r="T177" s="8"/>
      <c r="U177" s="8"/>
      <c r="V177" s="14">
        <f t="shared" si="38"/>
        <v>0</v>
      </c>
      <c r="W177" s="14">
        <f t="shared" si="39"/>
        <v>0</v>
      </c>
      <c r="X177" s="14">
        <f t="shared" si="40"/>
        <v>0</v>
      </c>
      <c r="Y177" s="173">
        <f t="shared" si="41"/>
        <v>0</v>
      </c>
      <c r="Z177" s="324"/>
      <c r="AA177" s="269"/>
      <c r="AB177" s="269"/>
      <c r="AC177" s="269"/>
      <c r="AD177" s="269"/>
      <c r="AE177" s="269"/>
      <c r="AF177" s="269"/>
      <c r="AG177" s="269"/>
      <c r="AH177" s="269"/>
      <c r="AI177" s="549"/>
      <c r="AJ177" s="549"/>
    </row>
    <row r="178" spans="1:36" ht="18.75" x14ac:dyDescent="0.25">
      <c r="A178" s="333"/>
      <c r="B178" s="336"/>
      <c r="C178" s="341"/>
      <c r="D178" s="33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  <c r="S178" s="10"/>
      <c r="T178" s="10"/>
      <c r="U178" s="10"/>
      <c r="V178" s="14">
        <f t="shared" si="38"/>
        <v>0</v>
      </c>
      <c r="W178" s="14">
        <f t="shared" si="39"/>
        <v>0</v>
      </c>
      <c r="X178" s="14">
        <f t="shared" si="40"/>
        <v>0</v>
      </c>
      <c r="Y178" s="173">
        <f t="shared" si="41"/>
        <v>0</v>
      </c>
      <c r="Z178" s="324"/>
      <c r="AA178" s="269"/>
      <c r="AB178" s="269"/>
      <c r="AC178" s="269"/>
      <c r="AD178" s="269"/>
      <c r="AE178" s="269"/>
      <c r="AF178" s="269"/>
      <c r="AG178" s="269"/>
      <c r="AH178" s="269"/>
      <c r="AI178" s="549"/>
      <c r="AJ178" s="549"/>
    </row>
    <row r="179" spans="1:36" ht="18.75" x14ac:dyDescent="0.25">
      <c r="A179" s="333"/>
      <c r="B179" s="336"/>
      <c r="C179" s="341"/>
      <c r="D179" s="339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8"/>
      <c r="S179" s="8"/>
      <c r="T179" s="8"/>
      <c r="U179" s="8"/>
      <c r="V179" s="14">
        <f t="shared" si="38"/>
        <v>0</v>
      </c>
      <c r="W179" s="14">
        <f t="shared" si="39"/>
        <v>0</v>
      </c>
      <c r="X179" s="14">
        <f t="shared" si="40"/>
        <v>0</v>
      </c>
      <c r="Y179" s="173">
        <f t="shared" si="41"/>
        <v>0</v>
      </c>
      <c r="Z179" s="324"/>
      <c r="AA179" s="269"/>
      <c r="AB179" s="269"/>
      <c r="AC179" s="269"/>
      <c r="AD179" s="269"/>
      <c r="AE179" s="269"/>
      <c r="AF179" s="269"/>
      <c r="AG179" s="269"/>
      <c r="AH179" s="269"/>
      <c r="AI179" s="549"/>
      <c r="AJ179" s="549"/>
    </row>
    <row r="180" spans="1:36" ht="18.75" x14ac:dyDescent="0.25">
      <c r="A180" s="333"/>
      <c r="B180" s="336"/>
      <c r="C180" s="341"/>
      <c r="D180" s="33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  <c r="S180" s="10"/>
      <c r="T180" s="10"/>
      <c r="U180" s="10"/>
      <c r="V180" s="14">
        <f t="shared" si="38"/>
        <v>0</v>
      </c>
      <c r="W180" s="14">
        <f t="shared" si="39"/>
        <v>0</v>
      </c>
      <c r="X180" s="14">
        <f t="shared" si="40"/>
        <v>0</v>
      </c>
      <c r="Y180" s="173">
        <f t="shared" si="41"/>
        <v>0</v>
      </c>
      <c r="Z180" s="324"/>
      <c r="AA180" s="269"/>
      <c r="AB180" s="269"/>
      <c r="AC180" s="269"/>
      <c r="AD180" s="269"/>
      <c r="AE180" s="269"/>
      <c r="AF180" s="269"/>
      <c r="AG180" s="269"/>
      <c r="AH180" s="269"/>
      <c r="AI180" s="549"/>
      <c r="AJ180" s="549"/>
    </row>
    <row r="181" spans="1:36" ht="18.75" x14ac:dyDescent="0.25">
      <c r="A181" s="333"/>
      <c r="B181" s="336"/>
      <c r="C181" s="341"/>
      <c r="D181" s="339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8"/>
      <c r="S181" s="8"/>
      <c r="T181" s="8"/>
      <c r="U181" s="8"/>
      <c r="V181" s="14">
        <f t="shared" si="38"/>
        <v>0</v>
      </c>
      <c r="W181" s="14">
        <f t="shared" si="39"/>
        <v>0</v>
      </c>
      <c r="X181" s="14">
        <f t="shared" si="40"/>
        <v>0</v>
      </c>
      <c r="Y181" s="173">
        <f t="shared" si="41"/>
        <v>0</v>
      </c>
      <c r="Z181" s="324"/>
      <c r="AA181" s="269"/>
      <c r="AB181" s="269"/>
      <c r="AC181" s="269"/>
      <c r="AD181" s="269"/>
      <c r="AE181" s="269"/>
      <c r="AF181" s="269"/>
      <c r="AG181" s="269"/>
      <c r="AH181" s="269"/>
      <c r="AI181" s="549"/>
      <c r="AJ181" s="549"/>
    </row>
    <row r="182" spans="1:36" ht="18.75" x14ac:dyDescent="0.25">
      <c r="A182" s="333"/>
      <c r="B182" s="336"/>
      <c r="C182" s="341"/>
      <c r="D182" s="33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"/>
      <c r="S182" s="10"/>
      <c r="T182" s="10"/>
      <c r="U182" s="10"/>
      <c r="V182" s="14">
        <f t="shared" si="38"/>
        <v>0</v>
      </c>
      <c r="W182" s="14">
        <f t="shared" si="39"/>
        <v>0</v>
      </c>
      <c r="X182" s="14">
        <f t="shared" si="40"/>
        <v>0</v>
      </c>
      <c r="Y182" s="173">
        <f t="shared" si="41"/>
        <v>0</v>
      </c>
      <c r="Z182" s="324"/>
      <c r="AA182" s="269"/>
      <c r="AB182" s="269"/>
      <c r="AC182" s="269"/>
      <c r="AD182" s="269"/>
      <c r="AE182" s="269"/>
      <c r="AF182" s="269"/>
      <c r="AG182" s="269"/>
      <c r="AH182" s="269"/>
      <c r="AI182" s="549"/>
      <c r="AJ182" s="549"/>
    </row>
    <row r="183" spans="1:36" ht="18.75" x14ac:dyDescent="0.25">
      <c r="A183" s="333"/>
      <c r="B183" s="336"/>
      <c r="C183" s="341"/>
      <c r="D183" s="339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8"/>
      <c r="S183" s="8"/>
      <c r="T183" s="8"/>
      <c r="U183" s="8"/>
      <c r="V183" s="14">
        <f t="shared" si="38"/>
        <v>0</v>
      </c>
      <c r="W183" s="14">
        <f t="shared" si="39"/>
        <v>0</v>
      </c>
      <c r="X183" s="14">
        <f t="shared" si="40"/>
        <v>0</v>
      </c>
      <c r="Y183" s="173">
        <f t="shared" si="41"/>
        <v>0</v>
      </c>
      <c r="Z183" s="324"/>
      <c r="AA183" s="269"/>
      <c r="AB183" s="269"/>
      <c r="AC183" s="269"/>
      <c r="AD183" s="269"/>
      <c r="AE183" s="269"/>
      <c r="AF183" s="269"/>
      <c r="AG183" s="269"/>
      <c r="AH183" s="269"/>
      <c r="AI183" s="549"/>
      <c r="AJ183" s="549"/>
    </row>
    <row r="184" spans="1:36" ht="18.75" x14ac:dyDescent="0.25">
      <c r="A184" s="333"/>
      <c r="B184" s="336"/>
      <c r="C184" s="341"/>
      <c r="D184" s="33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"/>
      <c r="S184" s="10"/>
      <c r="T184" s="10"/>
      <c r="U184" s="10"/>
      <c r="V184" s="14">
        <f t="shared" si="38"/>
        <v>0</v>
      </c>
      <c r="W184" s="14">
        <f t="shared" si="39"/>
        <v>0</v>
      </c>
      <c r="X184" s="14">
        <f t="shared" si="40"/>
        <v>0</v>
      </c>
      <c r="Y184" s="173">
        <f t="shared" si="41"/>
        <v>0</v>
      </c>
      <c r="Z184" s="324"/>
      <c r="AA184" s="269"/>
      <c r="AB184" s="269"/>
      <c r="AC184" s="269"/>
      <c r="AD184" s="269"/>
      <c r="AE184" s="269"/>
      <c r="AF184" s="269"/>
      <c r="AG184" s="269"/>
      <c r="AH184" s="269"/>
      <c r="AI184" s="549"/>
      <c r="AJ184" s="549"/>
    </row>
    <row r="185" spans="1:36" ht="18.75" x14ac:dyDescent="0.25">
      <c r="A185" s="333"/>
      <c r="B185" s="336"/>
      <c r="C185" s="341"/>
      <c r="D185" s="339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8"/>
      <c r="S185" s="8"/>
      <c r="T185" s="8"/>
      <c r="U185" s="8"/>
      <c r="V185" s="14">
        <f t="shared" si="38"/>
        <v>0</v>
      </c>
      <c r="W185" s="14">
        <f t="shared" si="39"/>
        <v>0</v>
      </c>
      <c r="X185" s="14">
        <f t="shared" si="40"/>
        <v>0</v>
      </c>
      <c r="Y185" s="173">
        <f t="shared" si="41"/>
        <v>0</v>
      </c>
      <c r="Z185" s="324"/>
      <c r="AA185" s="269"/>
      <c r="AB185" s="269"/>
      <c r="AC185" s="269"/>
      <c r="AD185" s="269"/>
      <c r="AE185" s="269"/>
      <c r="AF185" s="269"/>
      <c r="AG185" s="269"/>
      <c r="AH185" s="269"/>
      <c r="AI185" s="549"/>
      <c r="AJ185" s="549"/>
    </row>
    <row r="186" spans="1:36" ht="18.75" x14ac:dyDescent="0.25">
      <c r="A186" s="333"/>
      <c r="B186" s="336"/>
      <c r="C186" s="341"/>
      <c r="D186" s="33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"/>
      <c r="S186" s="10"/>
      <c r="T186" s="10"/>
      <c r="U186" s="10"/>
      <c r="V186" s="14">
        <f t="shared" si="38"/>
        <v>0</v>
      </c>
      <c r="W186" s="14">
        <f t="shared" si="39"/>
        <v>0</v>
      </c>
      <c r="X186" s="14">
        <f t="shared" si="40"/>
        <v>0</v>
      </c>
      <c r="Y186" s="173">
        <f t="shared" si="41"/>
        <v>0</v>
      </c>
      <c r="Z186" s="324"/>
      <c r="AA186" s="269"/>
      <c r="AB186" s="269"/>
      <c r="AC186" s="269"/>
      <c r="AD186" s="269"/>
      <c r="AE186" s="269"/>
      <c r="AF186" s="269"/>
      <c r="AG186" s="269"/>
      <c r="AH186" s="269"/>
      <c r="AI186" s="549"/>
      <c r="AJ186" s="549"/>
    </row>
    <row r="187" spans="1:36" ht="18.75" x14ac:dyDescent="0.25">
      <c r="A187" s="333"/>
      <c r="B187" s="336"/>
      <c r="C187" s="341"/>
      <c r="D187" s="339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8"/>
      <c r="S187" s="8"/>
      <c r="T187" s="8"/>
      <c r="U187" s="8"/>
      <c r="V187" s="14">
        <f t="shared" si="38"/>
        <v>0</v>
      </c>
      <c r="W187" s="14">
        <f t="shared" si="39"/>
        <v>0</v>
      </c>
      <c r="X187" s="14">
        <f t="shared" si="40"/>
        <v>0</v>
      </c>
      <c r="Y187" s="173">
        <f t="shared" si="41"/>
        <v>0</v>
      </c>
      <c r="Z187" s="324"/>
      <c r="AA187" s="269"/>
      <c r="AB187" s="269"/>
      <c r="AC187" s="269"/>
      <c r="AD187" s="269"/>
      <c r="AE187" s="269"/>
      <c r="AF187" s="269"/>
      <c r="AG187" s="269"/>
      <c r="AH187" s="269"/>
      <c r="AI187" s="549"/>
      <c r="AJ187" s="549"/>
    </row>
    <row r="188" spans="1:36" ht="18.75" x14ac:dyDescent="0.25">
      <c r="A188" s="333"/>
      <c r="B188" s="336"/>
      <c r="C188" s="341"/>
      <c r="D188" s="33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"/>
      <c r="S188" s="10"/>
      <c r="T188" s="10"/>
      <c r="U188" s="10"/>
      <c r="V188" s="14">
        <f t="shared" si="38"/>
        <v>0</v>
      </c>
      <c r="W188" s="14">
        <f t="shared" si="39"/>
        <v>0</v>
      </c>
      <c r="X188" s="14">
        <f t="shared" si="40"/>
        <v>0</v>
      </c>
      <c r="Y188" s="173">
        <f t="shared" si="41"/>
        <v>0</v>
      </c>
      <c r="Z188" s="324"/>
      <c r="AA188" s="269"/>
      <c r="AB188" s="269"/>
      <c r="AC188" s="269"/>
      <c r="AD188" s="269"/>
      <c r="AE188" s="269"/>
      <c r="AF188" s="269"/>
      <c r="AG188" s="269"/>
      <c r="AH188" s="269"/>
      <c r="AI188" s="549"/>
      <c r="AJ188" s="549"/>
    </row>
    <row r="189" spans="1:36" ht="18.75" x14ac:dyDescent="0.25">
      <c r="A189" s="333"/>
      <c r="B189" s="336"/>
      <c r="C189" s="341"/>
      <c r="D189" s="339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8"/>
      <c r="S189" s="8"/>
      <c r="T189" s="8"/>
      <c r="U189" s="8"/>
      <c r="V189" s="14">
        <f t="shared" si="38"/>
        <v>0</v>
      </c>
      <c r="W189" s="14">
        <f t="shared" si="39"/>
        <v>0</v>
      </c>
      <c r="X189" s="14">
        <f t="shared" si="40"/>
        <v>0</v>
      </c>
      <c r="Y189" s="173">
        <f t="shared" si="41"/>
        <v>0</v>
      </c>
      <c r="Z189" s="324"/>
      <c r="AA189" s="269"/>
      <c r="AB189" s="269"/>
      <c r="AC189" s="269"/>
      <c r="AD189" s="269"/>
      <c r="AE189" s="269"/>
      <c r="AF189" s="269"/>
      <c r="AG189" s="269"/>
      <c r="AH189" s="269"/>
      <c r="AI189" s="549"/>
      <c r="AJ189" s="549"/>
    </row>
    <row r="190" spans="1:36" ht="18.75" x14ac:dyDescent="0.25">
      <c r="A190" s="333"/>
      <c r="B190" s="336"/>
      <c r="C190" s="341"/>
      <c r="D190" s="33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"/>
      <c r="S190" s="10"/>
      <c r="T190" s="10"/>
      <c r="U190" s="10"/>
      <c r="V190" s="14">
        <f t="shared" si="38"/>
        <v>0</v>
      </c>
      <c r="W190" s="14">
        <f t="shared" si="39"/>
        <v>0</v>
      </c>
      <c r="X190" s="14">
        <f t="shared" si="40"/>
        <v>0</v>
      </c>
      <c r="Y190" s="173">
        <f t="shared" si="41"/>
        <v>0</v>
      </c>
      <c r="Z190" s="324"/>
      <c r="AA190" s="269"/>
      <c r="AB190" s="269"/>
      <c r="AC190" s="269"/>
      <c r="AD190" s="269"/>
      <c r="AE190" s="269"/>
      <c r="AF190" s="269"/>
      <c r="AG190" s="269"/>
      <c r="AH190" s="269"/>
      <c r="AI190" s="549"/>
      <c r="AJ190" s="549"/>
    </row>
    <row r="191" spans="1:36" ht="19.5" thickBot="1" x14ac:dyDescent="0.3">
      <c r="A191" s="334"/>
      <c r="B191" s="337"/>
      <c r="C191" s="342"/>
      <c r="D191" s="34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2"/>
      <c r="S191" s="12"/>
      <c r="T191" s="12"/>
      <c r="U191" s="12"/>
      <c r="V191" s="15">
        <f t="shared" si="38"/>
        <v>0</v>
      </c>
      <c r="W191" s="15">
        <f t="shared" si="39"/>
        <v>0</v>
      </c>
      <c r="X191" s="15">
        <f t="shared" si="40"/>
        <v>0</v>
      </c>
      <c r="Y191" s="174">
        <f t="shared" si="41"/>
        <v>0</v>
      </c>
      <c r="Z191" s="325"/>
      <c r="AA191" s="270"/>
      <c r="AB191" s="270"/>
      <c r="AC191" s="270"/>
      <c r="AD191" s="270"/>
      <c r="AE191" s="270"/>
      <c r="AF191" s="270"/>
      <c r="AG191" s="270"/>
      <c r="AH191" s="270"/>
      <c r="AI191" s="550"/>
      <c r="AJ191" s="550"/>
    </row>
    <row r="192" spans="1:36" ht="18.75" x14ac:dyDescent="0.25">
      <c r="A192" s="332">
        <v>10</v>
      </c>
      <c r="B192" s="335" t="s">
        <v>59</v>
      </c>
      <c r="C192" s="338" t="s">
        <v>18</v>
      </c>
      <c r="D192" s="338">
        <f>160*0.9</f>
        <v>144</v>
      </c>
      <c r="E192" s="17" t="s">
        <v>915</v>
      </c>
      <c r="F192" s="18">
        <v>0</v>
      </c>
      <c r="G192" s="18">
        <v>5.9</v>
      </c>
      <c r="H192" s="18">
        <v>0.3</v>
      </c>
      <c r="I192" s="18">
        <v>0.1</v>
      </c>
      <c r="J192" s="18">
        <v>2.7</v>
      </c>
      <c r="K192" s="18">
        <v>6.7</v>
      </c>
      <c r="L192" s="18"/>
      <c r="M192" s="18"/>
      <c r="N192" s="18"/>
      <c r="O192" s="18"/>
      <c r="P192" s="18"/>
      <c r="Q192" s="18"/>
      <c r="R192" s="21">
        <v>380</v>
      </c>
      <c r="S192" s="21">
        <v>380</v>
      </c>
      <c r="T192" s="21">
        <v>380</v>
      </c>
      <c r="U192" s="21">
        <v>380</v>
      </c>
      <c r="V192" s="20">
        <f t="shared" si="38"/>
        <v>3.1</v>
      </c>
      <c r="W192" s="20">
        <f t="shared" si="39"/>
        <v>3.1666666666666665</v>
      </c>
      <c r="X192" s="20">
        <f t="shared" si="40"/>
        <v>0</v>
      </c>
      <c r="Y192" s="172">
        <f t="shared" si="41"/>
        <v>0</v>
      </c>
      <c r="Z192" s="331">
        <f t="shared" ref="Z192:AB192" si="52">SUM(V192:V211)</f>
        <v>11.566666666666666</v>
      </c>
      <c r="AA192" s="271">
        <f t="shared" si="52"/>
        <v>23.200000000000003</v>
      </c>
      <c r="AB192" s="271">
        <f t="shared" si="52"/>
        <v>0</v>
      </c>
      <c r="AC192" s="271">
        <f>SUM(Y192:Y211)</f>
        <v>0</v>
      </c>
      <c r="AD192" s="268">
        <f t="shared" ref="AD192:AG252" si="53">Z192*0.38*0.9*SQRT(3)</f>
        <v>6.8516465845809646</v>
      </c>
      <c r="AE192" s="268">
        <f t="shared" si="53"/>
        <v>13.7427839275745</v>
      </c>
      <c r="AF192" s="268">
        <f t="shared" si="53"/>
        <v>0</v>
      </c>
      <c r="AG192" s="268">
        <f t="shared" si="53"/>
        <v>0</v>
      </c>
      <c r="AH192" s="271">
        <f t="shared" ref="AH192" si="54">MAX(Z192:AC211)</f>
        <v>23.200000000000003</v>
      </c>
      <c r="AI192" s="548">
        <f t="shared" ref="AI192" si="55">AH192*0.38*0.9*SQRT(3)</f>
        <v>13.7427839275745</v>
      </c>
      <c r="AJ192" s="548">
        <f t="shared" ref="AJ192" si="56">D192-AI192</f>
        <v>130.25721607242551</v>
      </c>
    </row>
    <row r="193" spans="1:36" ht="18.75" x14ac:dyDescent="0.25">
      <c r="A193" s="333"/>
      <c r="B193" s="336"/>
      <c r="C193" s="341"/>
      <c r="D193" s="339"/>
      <c r="E193" s="6" t="s">
        <v>44</v>
      </c>
      <c r="F193" s="7">
        <v>17</v>
      </c>
      <c r="G193" s="7">
        <v>0.1</v>
      </c>
      <c r="H193" s="7">
        <v>8.3000000000000007</v>
      </c>
      <c r="I193" s="7">
        <v>47.6</v>
      </c>
      <c r="J193" s="7">
        <v>0.2</v>
      </c>
      <c r="K193" s="7">
        <v>12.3</v>
      </c>
      <c r="L193" s="7"/>
      <c r="M193" s="7"/>
      <c r="N193" s="7"/>
      <c r="O193" s="7"/>
      <c r="P193" s="7"/>
      <c r="Q193" s="7"/>
      <c r="R193" s="8">
        <v>380</v>
      </c>
      <c r="S193" s="8">
        <v>380</v>
      </c>
      <c r="T193" s="8">
        <v>380</v>
      </c>
      <c r="U193" s="8">
        <v>380</v>
      </c>
      <c r="V193" s="14">
        <f t="shared" si="38"/>
        <v>8.4666666666666668</v>
      </c>
      <c r="W193" s="14">
        <f t="shared" si="39"/>
        <v>20.033333333333335</v>
      </c>
      <c r="X193" s="14">
        <f t="shared" si="40"/>
        <v>0</v>
      </c>
      <c r="Y193" s="173">
        <f t="shared" si="41"/>
        <v>0</v>
      </c>
      <c r="Z193" s="324"/>
      <c r="AA193" s="269"/>
      <c r="AB193" s="269"/>
      <c r="AC193" s="269"/>
      <c r="AD193" s="269"/>
      <c r="AE193" s="269"/>
      <c r="AF193" s="269"/>
      <c r="AG193" s="269"/>
      <c r="AH193" s="269"/>
      <c r="AI193" s="549"/>
      <c r="AJ193" s="549"/>
    </row>
    <row r="194" spans="1:36" ht="18.75" x14ac:dyDescent="0.25">
      <c r="A194" s="333"/>
      <c r="B194" s="336"/>
      <c r="C194" s="341"/>
      <c r="D194" s="33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  <c r="S194" s="10"/>
      <c r="T194" s="10"/>
      <c r="U194" s="10"/>
      <c r="V194" s="14">
        <f t="shared" si="38"/>
        <v>0</v>
      </c>
      <c r="W194" s="14">
        <f t="shared" si="39"/>
        <v>0</v>
      </c>
      <c r="X194" s="14">
        <f t="shared" si="40"/>
        <v>0</v>
      </c>
      <c r="Y194" s="173">
        <f t="shared" si="41"/>
        <v>0</v>
      </c>
      <c r="Z194" s="324"/>
      <c r="AA194" s="269"/>
      <c r="AB194" s="269"/>
      <c r="AC194" s="269"/>
      <c r="AD194" s="269"/>
      <c r="AE194" s="269"/>
      <c r="AF194" s="269"/>
      <c r="AG194" s="269"/>
      <c r="AH194" s="269"/>
      <c r="AI194" s="549"/>
      <c r="AJ194" s="549"/>
    </row>
    <row r="195" spans="1:36" ht="18.75" x14ac:dyDescent="0.25">
      <c r="A195" s="333"/>
      <c r="B195" s="336"/>
      <c r="C195" s="341"/>
      <c r="D195" s="339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8"/>
      <c r="S195" s="8"/>
      <c r="T195" s="8"/>
      <c r="U195" s="8"/>
      <c r="V195" s="14">
        <f t="shared" si="38"/>
        <v>0</v>
      </c>
      <c r="W195" s="14">
        <f t="shared" si="39"/>
        <v>0</v>
      </c>
      <c r="X195" s="14">
        <f t="shared" si="40"/>
        <v>0</v>
      </c>
      <c r="Y195" s="173">
        <f t="shared" si="41"/>
        <v>0</v>
      </c>
      <c r="Z195" s="324"/>
      <c r="AA195" s="269"/>
      <c r="AB195" s="269"/>
      <c r="AC195" s="269"/>
      <c r="AD195" s="269"/>
      <c r="AE195" s="269"/>
      <c r="AF195" s="269"/>
      <c r="AG195" s="269"/>
      <c r="AH195" s="269"/>
      <c r="AI195" s="549"/>
      <c r="AJ195" s="549"/>
    </row>
    <row r="196" spans="1:36" ht="18.75" x14ac:dyDescent="0.25">
      <c r="A196" s="333"/>
      <c r="B196" s="336"/>
      <c r="C196" s="341"/>
      <c r="D196" s="33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"/>
      <c r="S196" s="10"/>
      <c r="T196" s="10"/>
      <c r="U196" s="10"/>
      <c r="V196" s="14">
        <f t="shared" si="38"/>
        <v>0</v>
      </c>
      <c r="W196" s="14">
        <f t="shared" si="39"/>
        <v>0</v>
      </c>
      <c r="X196" s="14">
        <f t="shared" si="40"/>
        <v>0</v>
      </c>
      <c r="Y196" s="173">
        <f t="shared" si="41"/>
        <v>0</v>
      </c>
      <c r="Z196" s="324"/>
      <c r="AA196" s="269"/>
      <c r="AB196" s="269"/>
      <c r="AC196" s="269"/>
      <c r="AD196" s="269"/>
      <c r="AE196" s="269"/>
      <c r="AF196" s="269"/>
      <c r="AG196" s="269"/>
      <c r="AH196" s="269"/>
      <c r="AI196" s="549"/>
      <c r="AJ196" s="549"/>
    </row>
    <row r="197" spans="1:36" ht="18.75" x14ac:dyDescent="0.25">
      <c r="A197" s="333"/>
      <c r="B197" s="336"/>
      <c r="C197" s="341"/>
      <c r="D197" s="339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8"/>
      <c r="S197" s="8"/>
      <c r="T197" s="8"/>
      <c r="U197" s="8"/>
      <c r="V197" s="14">
        <f t="shared" si="38"/>
        <v>0</v>
      </c>
      <c r="W197" s="14">
        <f t="shared" si="39"/>
        <v>0</v>
      </c>
      <c r="X197" s="14">
        <f t="shared" si="40"/>
        <v>0</v>
      </c>
      <c r="Y197" s="173">
        <f t="shared" si="41"/>
        <v>0</v>
      </c>
      <c r="Z197" s="324"/>
      <c r="AA197" s="269"/>
      <c r="AB197" s="269"/>
      <c r="AC197" s="269"/>
      <c r="AD197" s="269"/>
      <c r="AE197" s="269"/>
      <c r="AF197" s="269"/>
      <c r="AG197" s="269"/>
      <c r="AH197" s="269"/>
      <c r="AI197" s="549"/>
      <c r="AJ197" s="549"/>
    </row>
    <row r="198" spans="1:36" ht="18.75" x14ac:dyDescent="0.25">
      <c r="A198" s="333"/>
      <c r="B198" s="336"/>
      <c r="C198" s="341"/>
      <c r="D198" s="33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"/>
      <c r="S198" s="10"/>
      <c r="T198" s="10"/>
      <c r="U198" s="10"/>
      <c r="V198" s="14">
        <f t="shared" si="38"/>
        <v>0</v>
      </c>
      <c r="W198" s="14">
        <f t="shared" si="39"/>
        <v>0</v>
      </c>
      <c r="X198" s="14">
        <f t="shared" si="40"/>
        <v>0</v>
      </c>
      <c r="Y198" s="173">
        <f t="shared" si="41"/>
        <v>0</v>
      </c>
      <c r="Z198" s="324"/>
      <c r="AA198" s="269"/>
      <c r="AB198" s="269"/>
      <c r="AC198" s="269"/>
      <c r="AD198" s="269"/>
      <c r="AE198" s="269"/>
      <c r="AF198" s="269"/>
      <c r="AG198" s="269"/>
      <c r="AH198" s="269"/>
      <c r="AI198" s="549"/>
      <c r="AJ198" s="549"/>
    </row>
    <row r="199" spans="1:36" ht="18.75" x14ac:dyDescent="0.25">
      <c r="A199" s="333"/>
      <c r="B199" s="336"/>
      <c r="C199" s="341"/>
      <c r="D199" s="339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8"/>
      <c r="S199" s="8"/>
      <c r="T199" s="8"/>
      <c r="U199" s="8"/>
      <c r="V199" s="14">
        <f t="shared" si="38"/>
        <v>0</v>
      </c>
      <c r="W199" s="14">
        <f t="shared" si="39"/>
        <v>0</v>
      </c>
      <c r="X199" s="14">
        <f t="shared" si="40"/>
        <v>0</v>
      </c>
      <c r="Y199" s="173">
        <f t="shared" si="41"/>
        <v>0</v>
      </c>
      <c r="Z199" s="324"/>
      <c r="AA199" s="269"/>
      <c r="AB199" s="269"/>
      <c r="AC199" s="269"/>
      <c r="AD199" s="269"/>
      <c r="AE199" s="269"/>
      <c r="AF199" s="269"/>
      <c r="AG199" s="269"/>
      <c r="AH199" s="269"/>
      <c r="AI199" s="549"/>
      <c r="AJ199" s="549"/>
    </row>
    <row r="200" spans="1:36" ht="18.75" x14ac:dyDescent="0.25">
      <c r="A200" s="333"/>
      <c r="B200" s="336"/>
      <c r="C200" s="341"/>
      <c r="D200" s="33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"/>
      <c r="S200" s="10"/>
      <c r="T200" s="10"/>
      <c r="U200" s="10"/>
      <c r="V200" s="14">
        <f t="shared" si="38"/>
        <v>0</v>
      </c>
      <c r="W200" s="14">
        <f t="shared" si="39"/>
        <v>0</v>
      </c>
      <c r="X200" s="14">
        <f t="shared" si="40"/>
        <v>0</v>
      </c>
      <c r="Y200" s="173">
        <f t="shared" si="41"/>
        <v>0</v>
      </c>
      <c r="Z200" s="324"/>
      <c r="AA200" s="269"/>
      <c r="AB200" s="269"/>
      <c r="AC200" s="269"/>
      <c r="AD200" s="269"/>
      <c r="AE200" s="269"/>
      <c r="AF200" s="269"/>
      <c r="AG200" s="269"/>
      <c r="AH200" s="269"/>
      <c r="AI200" s="549"/>
      <c r="AJ200" s="549"/>
    </row>
    <row r="201" spans="1:36" ht="18.75" x14ac:dyDescent="0.25">
      <c r="A201" s="333"/>
      <c r="B201" s="336"/>
      <c r="C201" s="341"/>
      <c r="D201" s="339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8"/>
      <c r="S201" s="8"/>
      <c r="T201" s="8"/>
      <c r="U201" s="8"/>
      <c r="V201" s="14">
        <f t="shared" si="38"/>
        <v>0</v>
      </c>
      <c r="W201" s="14">
        <f t="shared" si="39"/>
        <v>0</v>
      </c>
      <c r="X201" s="14">
        <f t="shared" si="40"/>
        <v>0</v>
      </c>
      <c r="Y201" s="173">
        <f t="shared" si="41"/>
        <v>0</v>
      </c>
      <c r="Z201" s="324"/>
      <c r="AA201" s="269"/>
      <c r="AB201" s="269"/>
      <c r="AC201" s="269"/>
      <c r="AD201" s="269"/>
      <c r="AE201" s="269"/>
      <c r="AF201" s="269"/>
      <c r="AG201" s="269"/>
      <c r="AH201" s="269"/>
      <c r="AI201" s="549"/>
      <c r="AJ201" s="549"/>
    </row>
    <row r="202" spans="1:36" ht="18.75" x14ac:dyDescent="0.25">
      <c r="A202" s="333"/>
      <c r="B202" s="336"/>
      <c r="C202" s="341"/>
      <c r="D202" s="33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"/>
      <c r="S202" s="10"/>
      <c r="T202" s="10"/>
      <c r="U202" s="10"/>
      <c r="V202" s="14">
        <f t="shared" si="38"/>
        <v>0</v>
      </c>
      <c r="W202" s="14">
        <f t="shared" si="39"/>
        <v>0</v>
      </c>
      <c r="X202" s="14">
        <f t="shared" si="40"/>
        <v>0</v>
      </c>
      <c r="Y202" s="173">
        <f t="shared" si="41"/>
        <v>0</v>
      </c>
      <c r="Z202" s="324"/>
      <c r="AA202" s="269"/>
      <c r="AB202" s="269"/>
      <c r="AC202" s="269"/>
      <c r="AD202" s="269"/>
      <c r="AE202" s="269"/>
      <c r="AF202" s="269"/>
      <c r="AG202" s="269"/>
      <c r="AH202" s="269"/>
      <c r="AI202" s="549"/>
      <c r="AJ202" s="549"/>
    </row>
    <row r="203" spans="1:36" ht="18.75" x14ac:dyDescent="0.25">
      <c r="A203" s="333"/>
      <c r="B203" s="336"/>
      <c r="C203" s="341"/>
      <c r="D203" s="33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8"/>
      <c r="S203" s="8"/>
      <c r="T203" s="8"/>
      <c r="U203" s="8"/>
      <c r="V203" s="14">
        <f t="shared" si="38"/>
        <v>0</v>
      </c>
      <c r="W203" s="14">
        <f t="shared" si="39"/>
        <v>0</v>
      </c>
      <c r="X203" s="14">
        <f t="shared" si="40"/>
        <v>0</v>
      </c>
      <c r="Y203" s="173">
        <f t="shared" si="41"/>
        <v>0</v>
      </c>
      <c r="Z203" s="324"/>
      <c r="AA203" s="269"/>
      <c r="AB203" s="269"/>
      <c r="AC203" s="269"/>
      <c r="AD203" s="269"/>
      <c r="AE203" s="269"/>
      <c r="AF203" s="269"/>
      <c r="AG203" s="269"/>
      <c r="AH203" s="269"/>
      <c r="AI203" s="549"/>
      <c r="AJ203" s="549"/>
    </row>
    <row r="204" spans="1:36" ht="18.75" x14ac:dyDescent="0.25">
      <c r="A204" s="333"/>
      <c r="B204" s="336"/>
      <c r="C204" s="341"/>
      <c r="D204" s="33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"/>
      <c r="S204" s="10"/>
      <c r="T204" s="10"/>
      <c r="U204" s="10"/>
      <c r="V204" s="14">
        <f t="shared" ref="V204:V267" si="57">IF(AND(F204=0,G204=0,H204=0),0,IF(AND(F204=0,G204=0),H204,IF(AND(F204=0,H204=0),G204,IF(AND(G204=0,H204=0),F204,IF(F204=0,(G204+H204)/2,IF(G204=0,(F204+H204)/2,IF(H204=0,(F204+G204)/2,(F204+G204+H204)/3)))))))</f>
        <v>0</v>
      </c>
      <c r="W204" s="14">
        <f t="shared" ref="W204:W267" si="58">IF(AND(I204=0,J204=0,K204=0),0,IF(AND(I204=0,J204=0),K204,IF(AND(I204=0,K204=0),J204,IF(AND(J204=0,K204=0),I204,IF(I204=0,(J204+K204)/2,IF(J204=0,(I204+K204)/2,IF(K204=0,(I204+J204)/2,(I204+J204+K204)/3)))))))</f>
        <v>0</v>
      </c>
      <c r="X204" s="14">
        <f t="shared" ref="X204:X267" si="59">IF(AND(L204=0,M204=0,N204=0),0,IF(AND(L204=0,M204=0),N204,IF(AND(L204=0,N204=0),M204,IF(AND(M204=0,N204=0),L204,IF(L204=0,(M204+N204)/2,IF(M204=0,(L204+N204)/2,IF(N204=0,(L204+M204)/2,(L204+M204+N204)/3)))))))</f>
        <v>0</v>
      </c>
      <c r="Y204" s="173">
        <f t="shared" ref="Y204:Y267" si="60">IF(AND(O204=0,P204=0,Q204=0),0,IF(AND(O204=0,P204=0),Q204,IF(AND(O204=0,Q204=0),P204,IF(AND(P204=0,Q204=0),O204,IF(O204=0,(P204+Q204)/2,IF(P204=0,(O204+Q204)/2,IF(Q204=0,(O204+P204)/2,(O204+P204+Q204)/3)))))))</f>
        <v>0</v>
      </c>
      <c r="Z204" s="324"/>
      <c r="AA204" s="269"/>
      <c r="AB204" s="269"/>
      <c r="AC204" s="269"/>
      <c r="AD204" s="269"/>
      <c r="AE204" s="269"/>
      <c r="AF204" s="269"/>
      <c r="AG204" s="269"/>
      <c r="AH204" s="269"/>
      <c r="AI204" s="549"/>
      <c r="AJ204" s="549"/>
    </row>
    <row r="205" spans="1:36" ht="18.75" x14ac:dyDescent="0.25">
      <c r="A205" s="333"/>
      <c r="B205" s="336"/>
      <c r="C205" s="341"/>
      <c r="D205" s="33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8"/>
      <c r="S205" s="8"/>
      <c r="T205" s="8"/>
      <c r="U205" s="8"/>
      <c r="V205" s="14">
        <f t="shared" si="57"/>
        <v>0</v>
      </c>
      <c r="W205" s="14">
        <f t="shared" si="58"/>
        <v>0</v>
      </c>
      <c r="X205" s="14">
        <f t="shared" si="59"/>
        <v>0</v>
      </c>
      <c r="Y205" s="173">
        <f t="shared" si="60"/>
        <v>0</v>
      </c>
      <c r="Z205" s="324"/>
      <c r="AA205" s="269"/>
      <c r="AB205" s="269"/>
      <c r="AC205" s="269"/>
      <c r="AD205" s="269"/>
      <c r="AE205" s="269"/>
      <c r="AF205" s="269"/>
      <c r="AG205" s="269"/>
      <c r="AH205" s="269"/>
      <c r="AI205" s="549"/>
      <c r="AJ205" s="549"/>
    </row>
    <row r="206" spans="1:36" ht="18.75" x14ac:dyDescent="0.25">
      <c r="A206" s="333"/>
      <c r="B206" s="336"/>
      <c r="C206" s="341"/>
      <c r="D206" s="33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  <c r="S206" s="10"/>
      <c r="T206" s="10"/>
      <c r="U206" s="10"/>
      <c r="V206" s="14">
        <f t="shared" si="57"/>
        <v>0</v>
      </c>
      <c r="W206" s="14">
        <f t="shared" si="58"/>
        <v>0</v>
      </c>
      <c r="X206" s="14">
        <f t="shared" si="59"/>
        <v>0</v>
      </c>
      <c r="Y206" s="173">
        <f t="shared" si="60"/>
        <v>0</v>
      </c>
      <c r="Z206" s="324"/>
      <c r="AA206" s="269"/>
      <c r="AB206" s="269"/>
      <c r="AC206" s="269"/>
      <c r="AD206" s="269"/>
      <c r="AE206" s="269"/>
      <c r="AF206" s="269"/>
      <c r="AG206" s="269"/>
      <c r="AH206" s="269"/>
      <c r="AI206" s="549"/>
      <c r="AJ206" s="549"/>
    </row>
    <row r="207" spans="1:36" ht="18.75" x14ac:dyDescent="0.25">
      <c r="A207" s="333"/>
      <c r="B207" s="336"/>
      <c r="C207" s="341"/>
      <c r="D207" s="33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8"/>
      <c r="S207" s="8"/>
      <c r="T207" s="8"/>
      <c r="U207" s="8"/>
      <c r="V207" s="14">
        <f t="shared" si="57"/>
        <v>0</v>
      </c>
      <c r="W207" s="14">
        <f t="shared" si="58"/>
        <v>0</v>
      </c>
      <c r="X207" s="14">
        <f t="shared" si="59"/>
        <v>0</v>
      </c>
      <c r="Y207" s="173">
        <f t="shared" si="60"/>
        <v>0</v>
      </c>
      <c r="Z207" s="324"/>
      <c r="AA207" s="269"/>
      <c r="AB207" s="269"/>
      <c r="AC207" s="269"/>
      <c r="AD207" s="269"/>
      <c r="AE207" s="269"/>
      <c r="AF207" s="269"/>
      <c r="AG207" s="269"/>
      <c r="AH207" s="269"/>
      <c r="AI207" s="549"/>
      <c r="AJ207" s="549"/>
    </row>
    <row r="208" spans="1:36" ht="18.75" x14ac:dyDescent="0.25">
      <c r="A208" s="333"/>
      <c r="B208" s="336"/>
      <c r="C208" s="341"/>
      <c r="D208" s="33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  <c r="S208" s="10"/>
      <c r="T208" s="10"/>
      <c r="U208" s="10"/>
      <c r="V208" s="14">
        <f t="shared" si="57"/>
        <v>0</v>
      </c>
      <c r="W208" s="14">
        <f t="shared" si="58"/>
        <v>0</v>
      </c>
      <c r="X208" s="14">
        <f t="shared" si="59"/>
        <v>0</v>
      </c>
      <c r="Y208" s="173">
        <f t="shared" si="60"/>
        <v>0</v>
      </c>
      <c r="Z208" s="324"/>
      <c r="AA208" s="269"/>
      <c r="AB208" s="269"/>
      <c r="AC208" s="269"/>
      <c r="AD208" s="269"/>
      <c r="AE208" s="269"/>
      <c r="AF208" s="269"/>
      <c r="AG208" s="269"/>
      <c r="AH208" s="269"/>
      <c r="AI208" s="549"/>
      <c r="AJ208" s="549"/>
    </row>
    <row r="209" spans="1:36" ht="18.75" x14ac:dyDescent="0.25">
      <c r="A209" s="333"/>
      <c r="B209" s="336"/>
      <c r="C209" s="341"/>
      <c r="D209" s="33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8"/>
      <c r="S209" s="8"/>
      <c r="T209" s="8"/>
      <c r="U209" s="8"/>
      <c r="V209" s="14">
        <f t="shared" si="57"/>
        <v>0</v>
      </c>
      <c r="W209" s="14">
        <f t="shared" si="58"/>
        <v>0</v>
      </c>
      <c r="X209" s="14">
        <f t="shared" si="59"/>
        <v>0</v>
      </c>
      <c r="Y209" s="173">
        <f t="shared" si="60"/>
        <v>0</v>
      </c>
      <c r="Z209" s="324"/>
      <c r="AA209" s="269"/>
      <c r="AB209" s="269"/>
      <c r="AC209" s="269"/>
      <c r="AD209" s="269"/>
      <c r="AE209" s="269"/>
      <c r="AF209" s="269"/>
      <c r="AG209" s="269"/>
      <c r="AH209" s="269"/>
      <c r="AI209" s="549"/>
      <c r="AJ209" s="549"/>
    </row>
    <row r="210" spans="1:36" ht="18.75" x14ac:dyDescent="0.25">
      <c r="A210" s="333"/>
      <c r="B210" s="336"/>
      <c r="C210" s="341"/>
      <c r="D210" s="33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  <c r="S210" s="10"/>
      <c r="T210" s="10"/>
      <c r="U210" s="10"/>
      <c r="V210" s="14">
        <f t="shared" si="57"/>
        <v>0</v>
      </c>
      <c r="W210" s="14">
        <f t="shared" si="58"/>
        <v>0</v>
      </c>
      <c r="X210" s="14">
        <f t="shared" si="59"/>
        <v>0</v>
      </c>
      <c r="Y210" s="173">
        <f t="shared" si="60"/>
        <v>0</v>
      </c>
      <c r="Z210" s="324"/>
      <c r="AA210" s="269"/>
      <c r="AB210" s="269"/>
      <c r="AC210" s="269"/>
      <c r="AD210" s="269"/>
      <c r="AE210" s="269"/>
      <c r="AF210" s="269"/>
      <c r="AG210" s="269"/>
      <c r="AH210" s="269"/>
      <c r="AI210" s="549"/>
      <c r="AJ210" s="549"/>
    </row>
    <row r="211" spans="1:36" ht="19.5" thickBot="1" x14ac:dyDescent="0.3">
      <c r="A211" s="334"/>
      <c r="B211" s="337"/>
      <c r="C211" s="342"/>
      <c r="D211" s="34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2"/>
      <c r="S211" s="12"/>
      <c r="T211" s="12"/>
      <c r="U211" s="12"/>
      <c r="V211" s="15">
        <f t="shared" si="57"/>
        <v>0</v>
      </c>
      <c r="W211" s="15">
        <f t="shared" si="58"/>
        <v>0</v>
      </c>
      <c r="X211" s="15">
        <f t="shared" si="59"/>
        <v>0</v>
      </c>
      <c r="Y211" s="174">
        <f t="shared" si="60"/>
        <v>0</v>
      </c>
      <c r="Z211" s="325"/>
      <c r="AA211" s="270"/>
      <c r="AB211" s="270"/>
      <c r="AC211" s="270"/>
      <c r="AD211" s="270"/>
      <c r="AE211" s="270"/>
      <c r="AF211" s="270"/>
      <c r="AG211" s="270"/>
      <c r="AH211" s="270"/>
      <c r="AI211" s="550"/>
      <c r="AJ211" s="550"/>
    </row>
    <row r="212" spans="1:36" ht="18.75" x14ac:dyDescent="0.25">
      <c r="A212" s="332">
        <v>11</v>
      </c>
      <c r="B212" s="335" t="s">
        <v>60</v>
      </c>
      <c r="C212" s="338" t="s">
        <v>21</v>
      </c>
      <c r="D212" s="338">
        <f>250*0.9</f>
        <v>225</v>
      </c>
      <c r="E212" s="17" t="s">
        <v>88</v>
      </c>
      <c r="F212" s="18">
        <v>16.100000000000001</v>
      </c>
      <c r="G212" s="18">
        <v>36.799999999999997</v>
      </c>
      <c r="H212" s="18">
        <v>75.400000000000006</v>
      </c>
      <c r="I212" s="18">
        <v>36.700000000000003</v>
      </c>
      <c r="J212" s="18">
        <v>30.2</v>
      </c>
      <c r="K212" s="18">
        <v>95</v>
      </c>
      <c r="L212" s="18"/>
      <c r="M212" s="18"/>
      <c r="N212" s="18"/>
      <c r="O212" s="18"/>
      <c r="P212" s="18"/>
      <c r="Q212" s="18"/>
      <c r="R212" s="21">
        <v>380</v>
      </c>
      <c r="S212" s="21">
        <v>380</v>
      </c>
      <c r="T212" s="21">
        <v>380</v>
      </c>
      <c r="U212" s="21">
        <v>380</v>
      </c>
      <c r="V212" s="20">
        <f t="shared" si="57"/>
        <v>42.766666666666673</v>
      </c>
      <c r="W212" s="20">
        <f t="shared" si="58"/>
        <v>53.966666666666669</v>
      </c>
      <c r="X212" s="20">
        <f t="shared" si="59"/>
        <v>0</v>
      </c>
      <c r="Y212" s="172">
        <f t="shared" si="60"/>
        <v>0</v>
      </c>
      <c r="Z212" s="331">
        <f t="shared" ref="Z212:AB212" si="61">SUM(V212:V231)</f>
        <v>52.533333333333339</v>
      </c>
      <c r="AA212" s="271">
        <f t="shared" si="61"/>
        <v>86.366666666666674</v>
      </c>
      <c r="AB212" s="271">
        <f t="shared" si="61"/>
        <v>0</v>
      </c>
      <c r="AC212" s="271">
        <f>SUM(Y212:Y231)</f>
        <v>0</v>
      </c>
      <c r="AD212" s="268">
        <f t="shared" ref="AD212" si="62">Z212*0.38*0.9*SQRT(3)</f>
        <v>31.118717629105475</v>
      </c>
      <c r="AE212" s="268">
        <f t="shared" si="53"/>
        <v>51.160277523484964</v>
      </c>
      <c r="AF212" s="268">
        <f t="shared" si="53"/>
        <v>0</v>
      </c>
      <c r="AG212" s="268">
        <f t="shared" si="53"/>
        <v>0</v>
      </c>
      <c r="AH212" s="271">
        <f t="shared" ref="AH212" si="63">MAX(Z212:AC231)</f>
        <v>86.366666666666674</v>
      </c>
      <c r="AI212" s="548">
        <f t="shared" ref="AI212" si="64">AH212*0.38*0.9*SQRT(3)</f>
        <v>51.160277523484964</v>
      </c>
      <c r="AJ212" s="548">
        <f t="shared" ref="AJ212" si="65">D212-AI212</f>
        <v>173.83972247651502</v>
      </c>
    </row>
    <row r="213" spans="1:36" ht="18.75" x14ac:dyDescent="0.25">
      <c r="A213" s="333"/>
      <c r="B213" s="336"/>
      <c r="C213" s="341"/>
      <c r="D213" s="339"/>
      <c r="E213" s="6" t="s">
        <v>61</v>
      </c>
      <c r="F213" s="7">
        <v>3.2</v>
      </c>
      <c r="G213" s="7">
        <v>3.2</v>
      </c>
      <c r="H213" s="7">
        <v>3.9</v>
      </c>
      <c r="I213" s="7">
        <v>6.9</v>
      </c>
      <c r="J213" s="7">
        <v>3.4</v>
      </c>
      <c r="K213" s="7">
        <v>12.6</v>
      </c>
      <c r="L213" s="7"/>
      <c r="M213" s="7"/>
      <c r="N213" s="7"/>
      <c r="O213" s="7"/>
      <c r="P213" s="7"/>
      <c r="Q213" s="7"/>
      <c r="R213" s="8">
        <v>380</v>
      </c>
      <c r="S213" s="8">
        <v>380</v>
      </c>
      <c r="T213" s="8">
        <v>380</v>
      </c>
      <c r="U213" s="8">
        <v>380</v>
      </c>
      <c r="V213" s="14">
        <f t="shared" si="57"/>
        <v>3.4333333333333336</v>
      </c>
      <c r="W213" s="14">
        <f t="shared" si="58"/>
        <v>7.6333333333333329</v>
      </c>
      <c r="X213" s="14">
        <f t="shared" si="59"/>
        <v>0</v>
      </c>
      <c r="Y213" s="173">
        <f t="shared" si="60"/>
        <v>0</v>
      </c>
      <c r="Z213" s="324"/>
      <c r="AA213" s="269"/>
      <c r="AB213" s="269"/>
      <c r="AC213" s="269"/>
      <c r="AD213" s="269"/>
      <c r="AE213" s="269"/>
      <c r="AF213" s="269"/>
      <c r="AG213" s="269"/>
      <c r="AH213" s="269"/>
      <c r="AI213" s="549"/>
      <c r="AJ213" s="549"/>
    </row>
    <row r="214" spans="1:36" ht="18.75" x14ac:dyDescent="0.25">
      <c r="A214" s="333"/>
      <c r="B214" s="336"/>
      <c r="C214" s="341"/>
      <c r="D214" s="339"/>
      <c r="E214" s="9" t="s">
        <v>62</v>
      </c>
      <c r="F214" s="9">
        <v>2.6</v>
      </c>
      <c r="G214" s="9">
        <v>3.6</v>
      </c>
      <c r="H214" s="9">
        <v>12.5</v>
      </c>
      <c r="I214" s="9">
        <v>1.7</v>
      </c>
      <c r="J214" s="9">
        <v>4</v>
      </c>
      <c r="K214" s="9">
        <v>18.600000000000001</v>
      </c>
      <c r="L214" s="9"/>
      <c r="M214" s="9"/>
      <c r="N214" s="9"/>
      <c r="O214" s="9"/>
      <c r="P214" s="9"/>
      <c r="Q214" s="9"/>
      <c r="R214" s="8">
        <v>380</v>
      </c>
      <c r="S214" s="8">
        <v>380</v>
      </c>
      <c r="T214" s="8">
        <v>380</v>
      </c>
      <c r="U214" s="8">
        <v>380</v>
      </c>
      <c r="V214" s="14">
        <f t="shared" si="57"/>
        <v>6.2333333333333334</v>
      </c>
      <c r="W214" s="14">
        <f t="shared" si="58"/>
        <v>8.1</v>
      </c>
      <c r="X214" s="14">
        <f t="shared" si="59"/>
        <v>0</v>
      </c>
      <c r="Y214" s="173">
        <f t="shared" si="60"/>
        <v>0</v>
      </c>
      <c r="Z214" s="324"/>
      <c r="AA214" s="269"/>
      <c r="AB214" s="269"/>
      <c r="AC214" s="269"/>
      <c r="AD214" s="269"/>
      <c r="AE214" s="269"/>
      <c r="AF214" s="269"/>
      <c r="AG214" s="269"/>
      <c r="AH214" s="269"/>
      <c r="AI214" s="549"/>
      <c r="AJ214" s="549"/>
    </row>
    <row r="215" spans="1:36" ht="18.75" x14ac:dyDescent="0.25">
      <c r="A215" s="333"/>
      <c r="B215" s="336"/>
      <c r="C215" s="341"/>
      <c r="D215" s="339"/>
      <c r="E215" s="6" t="s">
        <v>63</v>
      </c>
      <c r="F215" s="6">
        <v>0.1</v>
      </c>
      <c r="G215" s="6">
        <v>0.1</v>
      </c>
      <c r="H215" s="6">
        <v>0</v>
      </c>
      <c r="I215" s="6">
        <v>15.2</v>
      </c>
      <c r="J215" s="6">
        <v>17.3</v>
      </c>
      <c r="K215" s="6">
        <v>17.5</v>
      </c>
      <c r="L215" s="6"/>
      <c r="M215" s="6"/>
      <c r="N215" s="6"/>
      <c r="O215" s="6"/>
      <c r="P215" s="6"/>
      <c r="Q215" s="6"/>
      <c r="R215" s="8">
        <v>380</v>
      </c>
      <c r="S215" s="8">
        <v>380</v>
      </c>
      <c r="T215" s="8">
        <v>380</v>
      </c>
      <c r="U215" s="8">
        <v>380</v>
      </c>
      <c r="V215" s="14">
        <f t="shared" si="57"/>
        <v>0.1</v>
      </c>
      <c r="W215" s="14">
        <f t="shared" si="58"/>
        <v>16.666666666666668</v>
      </c>
      <c r="X215" s="14">
        <f t="shared" si="59"/>
        <v>0</v>
      </c>
      <c r="Y215" s="173">
        <f t="shared" si="60"/>
        <v>0</v>
      </c>
      <c r="Z215" s="324"/>
      <c r="AA215" s="269"/>
      <c r="AB215" s="269"/>
      <c r="AC215" s="269"/>
      <c r="AD215" s="269"/>
      <c r="AE215" s="269"/>
      <c r="AF215" s="269"/>
      <c r="AG215" s="269"/>
      <c r="AH215" s="269"/>
      <c r="AI215" s="549"/>
      <c r="AJ215" s="549"/>
    </row>
    <row r="216" spans="1:36" ht="18.75" x14ac:dyDescent="0.25">
      <c r="A216" s="333"/>
      <c r="B216" s="336"/>
      <c r="C216" s="341"/>
      <c r="D216" s="33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8">
        <v>380</v>
      </c>
      <c r="S216" s="8">
        <v>380</v>
      </c>
      <c r="T216" s="8">
        <v>380</v>
      </c>
      <c r="U216" s="8">
        <v>380</v>
      </c>
      <c r="V216" s="14">
        <f t="shared" si="57"/>
        <v>0</v>
      </c>
      <c r="W216" s="14">
        <f t="shared" si="58"/>
        <v>0</v>
      </c>
      <c r="X216" s="14">
        <f t="shared" si="59"/>
        <v>0</v>
      </c>
      <c r="Y216" s="173">
        <f t="shared" si="60"/>
        <v>0</v>
      </c>
      <c r="Z216" s="324"/>
      <c r="AA216" s="269"/>
      <c r="AB216" s="269"/>
      <c r="AC216" s="269"/>
      <c r="AD216" s="269"/>
      <c r="AE216" s="269"/>
      <c r="AF216" s="269"/>
      <c r="AG216" s="269"/>
      <c r="AH216" s="269"/>
      <c r="AI216" s="549"/>
      <c r="AJ216" s="549"/>
    </row>
    <row r="217" spans="1:36" ht="18.75" x14ac:dyDescent="0.25">
      <c r="A217" s="333"/>
      <c r="B217" s="336"/>
      <c r="C217" s="341"/>
      <c r="D217" s="339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8"/>
      <c r="S217" s="8"/>
      <c r="T217" s="8"/>
      <c r="U217" s="8"/>
      <c r="V217" s="14">
        <f t="shared" si="57"/>
        <v>0</v>
      </c>
      <c r="W217" s="14">
        <f t="shared" si="58"/>
        <v>0</v>
      </c>
      <c r="X217" s="14">
        <f t="shared" si="59"/>
        <v>0</v>
      </c>
      <c r="Y217" s="173">
        <f t="shared" si="60"/>
        <v>0</v>
      </c>
      <c r="Z217" s="324"/>
      <c r="AA217" s="269"/>
      <c r="AB217" s="269"/>
      <c r="AC217" s="269"/>
      <c r="AD217" s="269"/>
      <c r="AE217" s="269"/>
      <c r="AF217" s="269"/>
      <c r="AG217" s="269"/>
      <c r="AH217" s="269"/>
      <c r="AI217" s="549"/>
      <c r="AJ217" s="549"/>
    </row>
    <row r="218" spans="1:36" ht="18.75" x14ac:dyDescent="0.25">
      <c r="A218" s="333"/>
      <c r="B218" s="336"/>
      <c r="C218" s="341"/>
      <c r="D218" s="33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"/>
      <c r="S218" s="10"/>
      <c r="T218" s="10"/>
      <c r="U218" s="10"/>
      <c r="V218" s="14">
        <f t="shared" si="57"/>
        <v>0</v>
      </c>
      <c r="W218" s="14">
        <f t="shared" si="58"/>
        <v>0</v>
      </c>
      <c r="X218" s="14">
        <f t="shared" si="59"/>
        <v>0</v>
      </c>
      <c r="Y218" s="173">
        <f t="shared" si="60"/>
        <v>0</v>
      </c>
      <c r="Z218" s="324"/>
      <c r="AA218" s="269"/>
      <c r="AB218" s="269"/>
      <c r="AC218" s="269"/>
      <c r="AD218" s="269"/>
      <c r="AE218" s="269"/>
      <c r="AF218" s="269"/>
      <c r="AG218" s="269"/>
      <c r="AH218" s="269"/>
      <c r="AI218" s="549"/>
      <c r="AJ218" s="549"/>
    </row>
    <row r="219" spans="1:36" ht="18.75" x14ac:dyDescent="0.25">
      <c r="A219" s="333"/>
      <c r="B219" s="336"/>
      <c r="C219" s="341"/>
      <c r="D219" s="33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8"/>
      <c r="S219" s="8"/>
      <c r="T219" s="8"/>
      <c r="U219" s="8"/>
      <c r="V219" s="14">
        <f t="shared" si="57"/>
        <v>0</v>
      </c>
      <c r="W219" s="14">
        <f t="shared" si="58"/>
        <v>0</v>
      </c>
      <c r="X219" s="14">
        <f t="shared" si="59"/>
        <v>0</v>
      </c>
      <c r="Y219" s="173">
        <f t="shared" si="60"/>
        <v>0</v>
      </c>
      <c r="Z219" s="324"/>
      <c r="AA219" s="269"/>
      <c r="AB219" s="269"/>
      <c r="AC219" s="269"/>
      <c r="AD219" s="269"/>
      <c r="AE219" s="269"/>
      <c r="AF219" s="269"/>
      <c r="AG219" s="269"/>
      <c r="AH219" s="269"/>
      <c r="AI219" s="549"/>
      <c r="AJ219" s="549"/>
    </row>
    <row r="220" spans="1:36" ht="18.75" x14ac:dyDescent="0.25">
      <c r="A220" s="333"/>
      <c r="B220" s="336"/>
      <c r="C220" s="341"/>
      <c r="D220" s="33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0"/>
      <c r="S220" s="10"/>
      <c r="T220" s="10"/>
      <c r="U220" s="10"/>
      <c r="V220" s="14">
        <f t="shared" si="57"/>
        <v>0</v>
      </c>
      <c r="W220" s="14">
        <f t="shared" si="58"/>
        <v>0</v>
      </c>
      <c r="X220" s="14">
        <f t="shared" si="59"/>
        <v>0</v>
      </c>
      <c r="Y220" s="173">
        <f t="shared" si="60"/>
        <v>0</v>
      </c>
      <c r="Z220" s="324"/>
      <c r="AA220" s="269"/>
      <c r="AB220" s="269"/>
      <c r="AC220" s="269"/>
      <c r="AD220" s="269"/>
      <c r="AE220" s="269"/>
      <c r="AF220" s="269"/>
      <c r="AG220" s="269"/>
      <c r="AH220" s="269"/>
      <c r="AI220" s="549"/>
      <c r="AJ220" s="549"/>
    </row>
    <row r="221" spans="1:36" ht="18.75" x14ac:dyDescent="0.25">
      <c r="A221" s="333"/>
      <c r="B221" s="336"/>
      <c r="C221" s="341"/>
      <c r="D221" s="339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8"/>
      <c r="S221" s="8"/>
      <c r="T221" s="8"/>
      <c r="U221" s="8"/>
      <c r="V221" s="14">
        <f t="shared" si="57"/>
        <v>0</v>
      </c>
      <c r="W221" s="14">
        <f t="shared" si="58"/>
        <v>0</v>
      </c>
      <c r="X221" s="14">
        <f t="shared" si="59"/>
        <v>0</v>
      </c>
      <c r="Y221" s="173">
        <f t="shared" si="60"/>
        <v>0</v>
      </c>
      <c r="Z221" s="324"/>
      <c r="AA221" s="269"/>
      <c r="AB221" s="269"/>
      <c r="AC221" s="269"/>
      <c r="AD221" s="269"/>
      <c r="AE221" s="269"/>
      <c r="AF221" s="269"/>
      <c r="AG221" s="269"/>
      <c r="AH221" s="269"/>
      <c r="AI221" s="549"/>
      <c r="AJ221" s="549"/>
    </row>
    <row r="222" spans="1:36" ht="18.75" x14ac:dyDescent="0.25">
      <c r="A222" s="333"/>
      <c r="B222" s="336"/>
      <c r="C222" s="341"/>
      <c r="D222" s="33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0"/>
      <c r="S222" s="10"/>
      <c r="T222" s="10"/>
      <c r="U222" s="10"/>
      <c r="V222" s="14">
        <f t="shared" si="57"/>
        <v>0</v>
      </c>
      <c r="W222" s="14">
        <f t="shared" si="58"/>
        <v>0</v>
      </c>
      <c r="X222" s="14">
        <f t="shared" si="59"/>
        <v>0</v>
      </c>
      <c r="Y222" s="173">
        <f t="shared" si="60"/>
        <v>0</v>
      </c>
      <c r="Z222" s="324"/>
      <c r="AA222" s="269"/>
      <c r="AB222" s="269"/>
      <c r="AC222" s="269"/>
      <c r="AD222" s="269"/>
      <c r="AE222" s="269"/>
      <c r="AF222" s="269"/>
      <c r="AG222" s="269"/>
      <c r="AH222" s="269"/>
      <c r="AI222" s="549"/>
      <c r="AJ222" s="549"/>
    </row>
    <row r="223" spans="1:36" ht="18.75" x14ac:dyDescent="0.25">
      <c r="A223" s="333"/>
      <c r="B223" s="336"/>
      <c r="C223" s="341"/>
      <c r="D223" s="339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8"/>
      <c r="S223" s="8"/>
      <c r="T223" s="8"/>
      <c r="U223" s="8"/>
      <c r="V223" s="14">
        <f t="shared" si="57"/>
        <v>0</v>
      </c>
      <c r="W223" s="14">
        <f t="shared" si="58"/>
        <v>0</v>
      </c>
      <c r="X223" s="14">
        <f t="shared" si="59"/>
        <v>0</v>
      </c>
      <c r="Y223" s="173">
        <f t="shared" si="60"/>
        <v>0</v>
      </c>
      <c r="Z223" s="324"/>
      <c r="AA223" s="269"/>
      <c r="AB223" s="269"/>
      <c r="AC223" s="269"/>
      <c r="AD223" s="269"/>
      <c r="AE223" s="269"/>
      <c r="AF223" s="269"/>
      <c r="AG223" s="269"/>
      <c r="AH223" s="269"/>
      <c r="AI223" s="549"/>
      <c r="AJ223" s="549"/>
    </row>
    <row r="224" spans="1:36" ht="18.75" x14ac:dyDescent="0.25">
      <c r="A224" s="333"/>
      <c r="B224" s="336"/>
      <c r="C224" s="341"/>
      <c r="D224" s="33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0"/>
      <c r="S224" s="10"/>
      <c r="T224" s="10"/>
      <c r="U224" s="10"/>
      <c r="V224" s="14">
        <f t="shared" si="57"/>
        <v>0</v>
      </c>
      <c r="W224" s="14">
        <f t="shared" si="58"/>
        <v>0</v>
      </c>
      <c r="X224" s="14">
        <f t="shared" si="59"/>
        <v>0</v>
      </c>
      <c r="Y224" s="173">
        <f t="shared" si="60"/>
        <v>0</v>
      </c>
      <c r="Z224" s="324"/>
      <c r="AA224" s="269"/>
      <c r="AB224" s="269"/>
      <c r="AC224" s="269"/>
      <c r="AD224" s="269"/>
      <c r="AE224" s="269"/>
      <c r="AF224" s="269"/>
      <c r="AG224" s="269"/>
      <c r="AH224" s="269"/>
      <c r="AI224" s="549"/>
      <c r="AJ224" s="549"/>
    </row>
    <row r="225" spans="1:36" ht="18.75" x14ac:dyDescent="0.25">
      <c r="A225" s="333"/>
      <c r="B225" s="336"/>
      <c r="C225" s="341"/>
      <c r="D225" s="339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8"/>
      <c r="S225" s="8"/>
      <c r="T225" s="8"/>
      <c r="U225" s="8"/>
      <c r="V225" s="14">
        <f t="shared" si="57"/>
        <v>0</v>
      </c>
      <c r="W225" s="14">
        <f t="shared" si="58"/>
        <v>0</v>
      </c>
      <c r="X225" s="14">
        <f t="shared" si="59"/>
        <v>0</v>
      </c>
      <c r="Y225" s="173">
        <f t="shared" si="60"/>
        <v>0</v>
      </c>
      <c r="Z225" s="324"/>
      <c r="AA225" s="269"/>
      <c r="AB225" s="269"/>
      <c r="AC225" s="269"/>
      <c r="AD225" s="269"/>
      <c r="AE225" s="269"/>
      <c r="AF225" s="269"/>
      <c r="AG225" s="269"/>
      <c r="AH225" s="269"/>
      <c r="AI225" s="549"/>
      <c r="AJ225" s="549"/>
    </row>
    <row r="226" spans="1:36" ht="18.75" x14ac:dyDescent="0.25">
      <c r="A226" s="333"/>
      <c r="B226" s="336"/>
      <c r="C226" s="341"/>
      <c r="D226" s="33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"/>
      <c r="S226" s="10"/>
      <c r="T226" s="10"/>
      <c r="U226" s="10"/>
      <c r="V226" s="14">
        <f t="shared" si="57"/>
        <v>0</v>
      </c>
      <c r="W226" s="14">
        <f t="shared" si="58"/>
        <v>0</v>
      </c>
      <c r="X226" s="14">
        <f t="shared" si="59"/>
        <v>0</v>
      </c>
      <c r="Y226" s="173">
        <f t="shared" si="60"/>
        <v>0</v>
      </c>
      <c r="Z226" s="324"/>
      <c r="AA226" s="269"/>
      <c r="AB226" s="269"/>
      <c r="AC226" s="269"/>
      <c r="AD226" s="269"/>
      <c r="AE226" s="269"/>
      <c r="AF226" s="269"/>
      <c r="AG226" s="269"/>
      <c r="AH226" s="269"/>
      <c r="AI226" s="549"/>
      <c r="AJ226" s="549"/>
    </row>
    <row r="227" spans="1:36" ht="18.75" x14ac:dyDescent="0.25">
      <c r="A227" s="333"/>
      <c r="B227" s="336"/>
      <c r="C227" s="341"/>
      <c r="D227" s="339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8"/>
      <c r="S227" s="8"/>
      <c r="T227" s="8"/>
      <c r="U227" s="8"/>
      <c r="V227" s="14">
        <f t="shared" si="57"/>
        <v>0</v>
      </c>
      <c r="W227" s="14">
        <f t="shared" si="58"/>
        <v>0</v>
      </c>
      <c r="X227" s="14">
        <f t="shared" si="59"/>
        <v>0</v>
      </c>
      <c r="Y227" s="173">
        <f t="shared" si="60"/>
        <v>0</v>
      </c>
      <c r="Z227" s="324"/>
      <c r="AA227" s="269"/>
      <c r="AB227" s="269"/>
      <c r="AC227" s="269"/>
      <c r="AD227" s="269"/>
      <c r="AE227" s="269"/>
      <c r="AF227" s="269"/>
      <c r="AG227" s="269"/>
      <c r="AH227" s="269"/>
      <c r="AI227" s="549"/>
      <c r="AJ227" s="549"/>
    </row>
    <row r="228" spans="1:36" ht="18.75" x14ac:dyDescent="0.25">
      <c r="A228" s="333"/>
      <c r="B228" s="336"/>
      <c r="C228" s="341"/>
      <c r="D228" s="33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0"/>
      <c r="S228" s="10"/>
      <c r="T228" s="10"/>
      <c r="U228" s="10"/>
      <c r="V228" s="14">
        <f t="shared" si="57"/>
        <v>0</v>
      </c>
      <c r="W228" s="14">
        <f t="shared" si="58"/>
        <v>0</v>
      </c>
      <c r="X228" s="14">
        <f t="shared" si="59"/>
        <v>0</v>
      </c>
      <c r="Y228" s="173">
        <f t="shared" si="60"/>
        <v>0</v>
      </c>
      <c r="Z228" s="324"/>
      <c r="AA228" s="269"/>
      <c r="AB228" s="269"/>
      <c r="AC228" s="269"/>
      <c r="AD228" s="269"/>
      <c r="AE228" s="269"/>
      <c r="AF228" s="269"/>
      <c r="AG228" s="269"/>
      <c r="AH228" s="269"/>
      <c r="AI228" s="549"/>
      <c r="AJ228" s="549"/>
    </row>
    <row r="229" spans="1:36" ht="18.75" x14ac:dyDescent="0.25">
      <c r="A229" s="333"/>
      <c r="B229" s="336"/>
      <c r="C229" s="341"/>
      <c r="D229" s="339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8"/>
      <c r="S229" s="8"/>
      <c r="T229" s="8"/>
      <c r="U229" s="8"/>
      <c r="V229" s="14">
        <f t="shared" si="57"/>
        <v>0</v>
      </c>
      <c r="W229" s="14">
        <f t="shared" si="58"/>
        <v>0</v>
      </c>
      <c r="X229" s="14">
        <f t="shared" si="59"/>
        <v>0</v>
      </c>
      <c r="Y229" s="173">
        <f t="shared" si="60"/>
        <v>0</v>
      </c>
      <c r="Z229" s="324"/>
      <c r="AA229" s="269"/>
      <c r="AB229" s="269"/>
      <c r="AC229" s="269"/>
      <c r="AD229" s="269"/>
      <c r="AE229" s="269"/>
      <c r="AF229" s="269"/>
      <c r="AG229" s="269"/>
      <c r="AH229" s="269"/>
      <c r="AI229" s="549"/>
      <c r="AJ229" s="549"/>
    </row>
    <row r="230" spans="1:36" ht="18.75" x14ac:dyDescent="0.25">
      <c r="A230" s="333"/>
      <c r="B230" s="336"/>
      <c r="C230" s="341"/>
      <c r="D230" s="33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/>
      <c r="S230" s="10"/>
      <c r="T230" s="10"/>
      <c r="U230" s="10"/>
      <c r="V230" s="14">
        <f t="shared" si="57"/>
        <v>0</v>
      </c>
      <c r="W230" s="14">
        <f t="shared" si="58"/>
        <v>0</v>
      </c>
      <c r="X230" s="14">
        <f t="shared" si="59"/>
        <v>0</v>
      </c>
      <c r="Y230" s="173">
        <f t="shared" si="60"/>
        <v>0</v>
      </c>
      <c r="Z230" s="324"/>
      <c r="AA230" s="269"/>
      <c r="AB230" s="269"/>
      <c r="AC230" s="269"/>
      <c r="AD230" s="269"/>
      <c r="AE230" s="269"/>
      <c r="AF230" s="269"/>
      <c r="AG230" s="269"/>
      <c r="AH230" s="269"/>
      <c r="AI230" s="549"/>
      <c r="AJ230" s="549"/>
    </row>
    <row r="231" spans="1:36" ht="19.5" thickBot="1" x14ac:dyDescent="0.3">
      <c r="A231" s="334"/>
      <c r="B231" s="337"/>
      <c r="C231" s="342"/>
      <c r="D231" s="34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2"/>
      <c r="S231" s="12"/>
      <c r="T231" s="12"/>
      <c r="U231" s="12"/>
      <c r="V231" s="15">
        <f t="shared" si="57"/>
        <v>0</v>
      </c>
      <c r="W231" s="15">
        <f t="shared" si="58"/>
        <v>0</v>
      </c>
      <c r="X231" s="15">
        <f t="shared" si="59"/>
        <v>0</v>
      </c>
      <c r="Y231" s="174">
        <f t="shared" si="60"/>
        <v>0</v>
      </c>
      <c r="Z231" s="325"/>
      <c r="AA231" s="270"/>
      <c r="AB231" s="270"/>
      <c r="AC231" s="270"/>
      <c r="AD231" s="270"/>
      <c r="AE231" s="270"/>
      <c r="AF231" s="270"/>
      <c r="AG231" s="270"/>
      <c r="AH231" s="270"/>
      <c r="AI231" s="550"/>
      <c r="AJ231" s="550"/>
    </row>
    <row r="232" spans="1:36" ht="18.75" x14ac:dyDescent="0.25">
      <c r="A232" s="332">
        <v>12</v>
      </c>
      <c r="B232" s="335" t="s">
        <v>64</v>
      </c>
      <c r="C232" s="338" t="s">
        <v>21</v>
      </c>
      <c r="D232" s="338">
        <f>250*0.9</f>
        <v>225</v>
      </c>
      <c r="E232" s="17" t="s">
        <v>65</v>
      </c>
      <c r="F232" s="18">
        <v>60.7</v>
      </c>
      <c r="G232" s="18">
        <v>61.8</v>
      </c>
      <c r="H232" s="18">
        <v>113</v>
      </c>
      <c r="I232" s="18">
        <v>22.7</v>
      </c>
      <c r="J232" s="18">
        <v>48.3</v>
      </c>
      <c r="K232" s="18">
        <v>106.2</v>
      </c>
      <c r="L232" s="18"/>
      <c r="M232" s="18"/>
      <c r="N232" s="18"/>
      <c r="O232" s="18"/>
      <c r="P232" s="18"/>
      <c r="Q232" s="18"/>
      <c r="R232" s="21">
        <v>380</v>
      </c>
      <c r="S232" s="21">
        <v>380</v>
      </c>
      <c r="T232" s="21">
        <v>380</v>
      </c>
      <c r="U232" s="21">
        <v>380</v>
      </c>
      <c r="V232" s="20">
        <f t="shared" si="57"/>
        <v>78.5</v>
      </c>
      <c r="W232" s="20">
        <f t="shared" si="58"/>
        <v>59.066666666666663</v>
      </c>
      <c r="X232" s="20">
        <f t="shared" si="59"/>
        <v>0</v>
      </c>
      <c r="Y232" s="172">
        <f t="shared" si="60"/>
        <v>0</v>
      </c>
      <c r="Z232" s="331">
        <f t="shared" ref="Z232:AB232" si="66">SUM(V232:V251)</f>
        <v>133.96666666666667</v>
      </c>
      <c r="AA232" s="271">
        <f t="shared" si="66"/>
        <v>98.666666666666657</v>
      </c>
      <c r="AB232" s="271">
        <f t="shared" si="66"/>
        <v>0</v>
      </c>
      <c r="AC232" s="271">
        <f>SUM(Y232:Y251)</f>
        <v>0</v>
      </c>
      <c r="AD232" s="268">
        <f t="shared" ref="AD232" si="67">Z232*0.38*0.9*SQRT(3)</f>
        <v>79.356679030060221</v>
      </c>
      <c r="AE232" s="268">
        <f t="shared" si="53"/>
        <v>58.446322450604193</v>
      </c>
      <c r="AF232" s="268">
        <f t="shared" si="53"/>
        <v>0</v>
      </c>
      <c r="AG232" s="268">
        <f t="shared" si="53"/>
        <v>0</v>
      </c>
      <c r="AH232" s="271">
        <f t="shared" ref="AH232" si="68">MAX(Z232:AC251)</f>
        <v>133.96666666666667</v>
      </c>
      <c r="AI232" s="548">
        <f t="shared" ref="AI232" si="69">AH232*0.38*0.9*SQRT(3)</f>
        <v>79.356679030060221</v>
      </c>
      <c r="AJ232" s="548">
        <f t="shared" ref="AJ232" si="70">D232-AI232</f>
        <v>145.64332096993979</v>
      </c>
    </row>
    <row r="233" spans="1:36" ht="18.75" x14ac:dyDescent="0.25">
      <c r="A233" s="333"/>
      <c r="B233" s="336"/>
      <c r="C233" s="341"/>
      <c r="D233" s="339"/>
      <c r="E233" s="6" t="s">
        <v>66</v>
      </c>
      <c r="F233" s="7">
        <v>67.2</v>
      </c>
      <c r="G233" s="7">
        <v>10.199999999999999</v>
      </c>
      <c r="H233" s="7">
        <v>89</v>
      </c>
      <c r="I233" s="7">
        <v>44.9</v>
      </c>
      <c r="J233" s="7">
        <v>17.3</v>
      </c>
      <c r="K233" s="7">
        <v>56.6</v>
      </c>
      <c r="L233" s="7"/>
      <c r="M233" s="7"/>
      <c r="N233" s="7"/>
      <c r="O233" s="7"/>
      <c r="P233" s="7"/>
      <c r="Q233" s="7"/>
      <c r="R233" s="8">
        <v>380</v>
      </c>
      <c r="S233" s="8">
        <v>380</v>
      </c>
      <c r="T233" s="8">
        <v>380</v>
      </c>
      <c r="U233" s="8">
        <v>380</v>
      </c>
      <c r="V233" s="14">
        <f t="shared" si="57"/>
        <v>55.466666666666669</v>
      </c>
      <c r="W233" s="14">
        <f t="shared" si="58"/>
        <v>39.6</v>
      </c>
      <c r="X233" s="14">
        <f t="shared" si="59"/>
        <v>0</v>
      </c>
      <c r="Y233" s="173">
        <f t="shared" si="60"/>
        <v>0</v>
      </c>
      <c r="Z233" s="324"/>
      <c r="AA233" s="269"/>
      <c r="AB233" s="269"/>
      <c r="AC233" s="269"/>
      <c r="AD233" s="269"/>
      <c r="AE233" s="269"/>
      <c r="AF233" s="269"/>
      <c r="AG233" s="269"/>
      <c r="AH233" s="269"/>
      <c r="AI233" s="549"/>
      <c r="AJ233" s="549"/>
    </row>
    <row r="234" spans="1:36" ht="18.75" x14ac:dyDescent="0.25">
      <c r="A234" s="333"/>
      <c r="B234" s="336"/>
      <c r="C234" s="341"/>
      <c r="D234" s="33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0"/>
      <c r="S234" s="10"/>
      <c r="T234" s="10"/>
      <c r="U234" s="10"/>
      <c r="V234" s="14">
        <f t="shared" si="57"/>
        <v>0</v>
      </c>
      <c r="W234" s="14">
        <f t="shared" si="58"/>
        <v>0</v>
      </c>
      <c r="X234" s="14">
        <f t="shared" si="59"/>
        <v>0</v>
      </c>
      <c r="Y234" s="173">
        <f t="shared" si="60"/>
        <v>0</v>
      </c>
      <c r="Z234" s="324"/>
      <c r="AA234" s="269"/>
      <c r="AB234" s="269"/>
      <c r="AC234" s="269"/>
      <c r="AD234" s="269"/>
      <c r="AE234" s="269"/>
      <c r="AF234" s="269"/>
      <c r="AG234" s="269"/>
      <c r="AH234" s="269"/>
      <c r="AI234" s="549"/>
      <c r="AJ234" s="549"/>
    </row>
    <row r="235" spans="1:36" ht="18.75" x14ac:dyDescent="0.25">
      <c r="A235" s="333"/>
      <c r="B235" s="336"/>
      <c r="C235" s="341"/>
      <c r="D235" s="339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8"/>
      <c r="S235" s="8"/>
      <c r="T235" s="8"/>
      <c r="U235" s="8"/>
      <c r="V235" s="14">
        <f t="shared" si="57"/>
        <v>0</v>
      </c>
      <c r="W235" s="14">
        <f t="shared" si="58"/>
        <v>0</v>
      </c>
      <c r="X235" s="14">
        <f t="shared" si="59"/>
        <v>0</v>
      </c>
      <c r="Y235" s="173">
        <f t="shared" si="60"/>
        <v>0</v>
      </c>
      <c r="Z235" s="324"/>
      <c r="AA235" s="269"/>
      <c r="AB235" s="269"/>
      <c r="AC235" s="269"/>
      <c r="AD235" s="269"/>
      <c r="AE235" s="269"/>
      <c r="AF235" s="269"/>
      <c r="AG235" s="269"/>
      <c r="AH235" s="269"/>
      <c r="AI235" s="549"/>
      <c r="AJ235" s="549"/>
    </row>
    <row r="236" spans="1:36" ht="18.75" x14ac:dyDescent="0.25">
      <c r="A236" s="333"/>
      <c r="B236" s="336"/>
      <c r="C236" s="341"/>
      <c r="D236" s="33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  <c r="S236" s="10"/>
      <c r="T236" s="10"/>
      <c r="U236" s="10"/>
      <c r="V236" s="14">
        <f t="shared" si="57"/>
        <v>0</v>
      </c>
      <c r="W236" s="14">
        <f t="shared" si="58"/>
        <v>0</v>
      </c>
      <c r="X236" s="14">
        <f t="shared" si="59"/>
        <v>0</v>
      </c>
      <c r="Y236" s="173">
        <f t="shared" si="60"/>
        <v>0</v>
      </c>
      <c r="Z236" s="324"/>
      <c r="AA236" s="269"/>
      <c r="AB236" s="269"/>
      <c r="AC236" s="269"/>
      <c r="AD236" s="269"/>
      <c r="AE236" s="269"/>
      <c r="AF236" s="269"/>
      <c r="AG236" s="269"/>
      <c r="AH236" s="269"/>
      <c r="AI236" s="549"/>
      <c r="AJ236" s="549"/>
    </row>
    <row r="237" spans="1:36" ht="18.75" x14ac:dyDescent="0.25">
      <c r="A237" s="333"/>
      <c r="B237" s="336"/>
      <c r="C237" s="341"/>
      <c r="D237" s="339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8"/>
      <c r="S237" s="8"/>
      <c r="T237" s="8"/>
      <c r="U237" s="8"/>
      <c r="V237" s="14">
        <f t="shared" si="57"/>
        <v>0</v>
      </c>
      <c r="W237" s="14">
        <f t="shared" si="58"/>
        <v>0</v>
      </c>
      <c r="X237" s="14">
        <f t="shared" si="59"/>
        <v>0</v>
      </c>
      <c r="Y237" s="173">
        <f t="shared" si="60"/>
        <v>0</v>
      </c>
      <c r="Z237" s="324"/>
      <c r="AA237" s="269"/>
      <c r="AB237" s="269"/>
      <c r="AC237" s="269"/>
      <c r="AD237" s="269"/>
      <c r="AE237" s="269"/>
      <c r="AF237" s="269"/>
      <c r="AG237" s="269"/>
      <c r="AH237" s="269"/>
      <c r="AI237" s="549"/>
      <c r="AJ237" s="549"/>
    </row>
    <row r="238" spans="1:36" ht="18.75" x14ac:dyDescent="0.25">
      <c r="A238" s="333"/>
      <c r="B238" s="336"/>
      <c r="C238" s="341"/>
      <c r="D238" s="33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0"/>
      <c r="S238" s="10"/>
      <c r="T238" s="10"/>
      <c r="U238" s="10"/>
      <c r="V238" s="14">
        <f t="shared" si="57"/>
        <v>0</v>
      </c>
      <c r="W238" s="14">
        <f t="shared" si="58"/>
        <v>0</v>
      </c>
      <c r="X238" s="14">
        <f t="shared" si="59"/>
        <v>0</v>
      </c>
      <c r="Y238" s="173">
        <f t="shared" si="60"/>
        <v>0</v>
      </c>
      <c r="Z238" s="324"/>
      <c r="AA238" s="269"/>
      <c r="AB238" s="269"/>
      <c r="AC238" s="269"/>
      <c r="AD238" s="269"/>
      <c r="AE238" s="269"/>
      <c r="AF238" s="269"/>
      <c r="AG238" s="269"/>
      <c r="AH238" s="269"/>
      <c r="AI238" s="549"/>
      <c r="AJ238" s="549"/>
    </row>
    <row r="239" spans="1:36" ht="18.75" x14ac:dyDescent="0.25">
      <c r="A239" s="333"/>
      <c r="B239" s="336"/>
      <c r="C239" s="341"/>
      <c r="D239" s="339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8"/>
      <c r="S239" s="8"/>
      <c r="T239" s="8"/>
      <c r="U239" s="8"/>
      <c r="V239" s="14">
        <f t="shared" si="57"/>
        <v>0</v>
      </c>
      <c r="W239" s="14">
        <f t="shared" si="58"/>
        <v>0</v>
      </c>
      <c r="X239" s="14">
        <f t="shared" si="59"/>
        <v>0</v>
      </c>
      <c r="Y239" s="173">
        <f t="shared" si="60"/>
        <v>0</v>
      </c>
      <c r="Z239" s="324"/>
      <c r="AA239" s="269"/>
      <c r="AB239" s="269"/>
      <c r="AC239" s="269"/>
      <c r="AD239" s="269"/>
      <c r="AE239" s="269"/>
      <c r="AF239" s="269"/>
      <c r="AG239" s="269"/>
      <c r="AH239" s="269"/>
      <c r="AI239" s="549"/>
      <c r="AJ239" s="549"/>
    </row>
    <row r="240" spans="1:36" ht="18.75" x14ac:dyDescent="0.25">
      <c r="A240" s="333"/>
      <c r="B240" s="336"/>
      <c r="C240" s="341"/>
      <c r="D240" s="33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0"/>
      <c r="S240" s="10"/>
      <c r="T240" s="10"/>
      <c r="U240" s="10"/>
      <c r="V240" s="14">
        <f t="shared" si="57"/>
        <v>0</v>
      </c>
      <c r="W240" s="14">
        <f t="shared" si="58"/>
        <v>0</v>
      </c>
      <c r="X240" s="14">
        <f t="shared" si="59"/>
        <v>0</v>
      </c>
      <c r="Y240" s="173">
        <f t="shared" si="60"/>
        <v>0</v>
      </c>
      <c r="Z240" s="324"/>
      <c r="AA240" s="269"/>
      <c r="AB240" s="269"/>
      <c r="AC240" s="269"/>
      <c r="AD240" s="269"/>
      <c r="AE240" s="269"/>
      <c r="AF240" s="269"/>
      <c r="AG240" s="269"/>
      <c r="AH240" s="269"/>
      <c r="AI240" s="549"/>
      <c r="AJ240" s="549"/>
    </row>
    <row r="241" spans="1:36" ht="18.75" x14ac:dyDescent="0.25">
      <c r="A241" s="333"/>
      <c r="B241" s="336"/>
      <c r="C241" s="341"/>
      <c r="D241" s="339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8"/>
      <c r="S241" s="8"/>
      <c r="T241" s="8"/>
      <c r="U241" s="8"/>
      <c r="V241" s="14">
        <f t="shared" si="57"/>
        <v>0</v>
      </c>
      <c r="W241" s="14">
        <f t="shared" si="58"/>
        <v>0</v>
      </c>
      <c r="X241" s="14">
        <f t="shared" si="59"/>
        <v>0</v>
      </c>
      <c r="Y241" s="173">
        <f t="shared" si="60"/>
        <v>0</v>
      </c>
      <c r="Z241" s="324"/>
      <c r="AA241" s="269"/>
      <c r="AB241" s="269"/>
      <c r="AC241" s="269"/>
      <c r="AD241" s="269"/>
      <c r="AE241" s="269"/>
      <c r="AF241" s="269"/>
      <c r="AG241" s="269"/>
      <c r="AH241" s="269"/>
      <c r="AI241" s="549"/>
      <c r="AJ241" s="549"/>
    </row>
    <row r="242" spans="1:36" ht="18.75" x14ac:dyDescent="0.25">
      <c r="A242" s="333"/>
      <c r="B242" s="336"/>
      <c r="C242" s="341"/>
      <c r="D242" s="33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0"/>
      <c r="S242" s="10"/>
      <c r="T242" s="10"/>
      <c r="U242" s="10"/>
      <c r="V242" s="14">
        <f t="shared" si="57"/>
        <v>0</v>
      </c>
      <c r="W242" s="14">
        <f t="shared" si="58"/>
        <v>0</v>
      </c>
      <c r="X242" s="14">
        <f t="shared" si="59"/>
        <v>0</v>
      </c>
      <c r="Y242" s="173">
        <f t="shared" si="60"/>
        <v>0</v>
      </c>
      <c r="Z242" s="324"/>
      <c r="AA242" s="269"/>
      <c r="AB242" s="269"/>
      <c r="AC242" s="269"/>
      <c r="AD242" s="269"/>
      <c r="AE242" s="269"/>
      <c r="AF242" s="269"/>
      <c r="AG242" s="269"/>
      <c r="AH242" s="269"/>
      <c r="AI242" s="549"/>
      <c r="AJ242" s="549"/>
    </row>
    <row r="243" spans="1:36" ht="18.75" x14ac:dyDescent="0.25">
      <c r="A243" s="333"/>
      <c r="B243" s="336"/>
      <c r="C243" s="341"/>
      <c r="D243" s="339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8"/>
      <c r="S243" s="8"/>
      <c r="T243" s="8"/>
      <c r="U243" s="8"/>
      <c r="V243" s="14">
        <f t="shared" si="57"/>
        <v>0</v>
      </c>
      <c r="W243" s="14">
        <f t="shared" si="58"/>
        <v>0</v>
      </c>
      <c r="X243" s="14">
        <f t="shared" si="59"/>
        <v>0</v>
      </c>
      <c r="Y243" s="173">
        <f t="shared" si="60"/>
        <v>0</v>
      </c>
      <c r="Z243" s="324"/>
      <c r="AA243" s="269"/>
      <c r="AB243" s="269"/>
      <c r="AC243" s="269"/>
      <c r="AD243" s="269"/>
      <c r="AE243" s="269"/>
      <c r="AF243" s="269"/>
      <c r="AG243" s="269"/>
      <c r="AH243" s="269"/>
      <c r="AI243" s="549"/>
      <c r="AJ243" s="549"/>
    </row>
    <row r="244" spans="1:36" ht="18.75" x14ac:dyDescent="0.25">
      <c r="A244" s="333"/>
      <c r="B244" s="336"/>
      <c r="C244" s="341"/>
      <c r="D244" s="33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0"/>
      <c r="S244" s="10"/>
      <c r="T244" s="10"/>
      <c r="U244" s="10"/>
      <c r="V244" s="14">
        <f t="shared" si="57"/>
        <v>0</v>
      </c>
      <c r="W244" s="14">
        <f t="shared" si="58"/>
        <v>0</v>
      </c>
      <c r="X244" s="14">
        <f t="shared" si="59"/>
        <v>0</v>
      </c>
      <c r="Y244" s="173">
        <f t="shared" si="60"/>
        <v>0</v>
      </c>
      <c r="Z244" s="324"/>
      <c r="AA244" s="269"/>
      <c r="AB244" s="269"/>
      <c r="AC244" s="269"/>
      <c r="AD244" s="269"/>
      <c r="AE244" s="269"/>
      <c r="AF244" s="269"/>
      <c r="AG244" s="269"/>
      <c r="AH244" s="269"/>
      <c r="AI244" s="549"/>
      <c r="AJ244" s="549"/>
    </row>
    <row r="245" spans="1:36" ht="18.75" x14ac:dyDescent="0.25">
      <c r="A245" s="333"/>
      <c r="B245" s="336"/>
      <c r="C245" s="341"/>
      <c r="D245" s="339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8"/>
      <c r="S245" s="8"/>
      <c r="T245" s="8"/>
      <c r="U245" s="8"/>
      <c r="V245" s="14">
        <f t="shared" si="57"/>
        <v>0</v>
      </c>
      <c r="W245" s="14">
        <f t="shared" si="58"/>
        <v>0</v>
      </c>
      <c r="X245" s="14">
        <f t="shared" si="59"/>
        <v>0</v>
      </c>
      <c r="Y245" s="173">
        <f t="shared" si="60"/>
        <v>0</v>
      </c>
      <c r="Z245" s="324"/>
      <c r="AA245" s="269"/>
      <c r="AB245" s="269"/>
      <c r="AC245" s="269"/>
      <c r="AD245" s="269"/>
      <c r="AE245" s="269"/>
      <c r="AF245" s="269"/>
      <c r="AG245" s="269"/>
      <c r="AH245" s="269"/>
      <c r="AI245" s="549"/>
      <c r="AJ245" s="549"/>
    </row>
    <row r="246" spans="1:36" ht="18.75" x14ac:dyDescent="0.25">
      <c r="A246" s="333"/>
      <c r="B246" s="336"/>
      <c r="C246" s="341"/>
      <c r="D246" s="33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0"/>
      <c r="S246" s="10"/>
      <c r="T246" s="10"/>
      <c r="U246" s="10"/>
      <c r="V246" s="14">
        <f t="shared" si="57"/>
        <v>0</v>
      </c>
      <c r="W246" s="14">
        <f t="shared" si="58"/>
        <v>0</v>
      </c>
      <c r="X246" s="14">
        <f t="shared" si="59"/>
        <v>0</v>
      </c>
      <c r="Y246" s="173">
        <f t="shared" si="60"/>
        <v>0</v>
      </c>
      <c r="Z246" s="324"/>
      <c r="AA246" s="269"/>
      <c r="AB246" s="269"/>
      <c r="AC246" s="269"/>
      <c r="AD246" s="269"/>
      <c r="AE246" s="269"/>
      <c r="AF246" s="269"/>
      <c r="AG246" s="269"/>
      <c r="AH246" s="269"/>
      <c r="AI246" s="549"/>
      <c r="AJ246" s="549"/>
    </row>
    <row r="247" spans="1:36" ht="18.75" x14ac:dyDescent="0.25">
      <c r="A247" s="333"/>
      <c r="B247" s="336"/>
      <c r="C247" s="341"/>
      <c r="D247" s="33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8"/>
      <c r="S247" s="8"/>
      <c r="T247" s="8"/>
      <c r="U247" s="8"/>
      <c r="V247" s="14">
        <f t="shared" si="57"/>
        <v>0</v>
      </c>
      <c r="W247" s="14">
        <f t="shared" si="58"/>
        <v>0</v>
      </c>
      <c r="X247" s="14">
        <f t="shared" si="59"/>
        <v>0</v>
      </c>
      <c r="Y247" s="173">
        <f t="shared" si="60"/>
        <v>0</v>
      </c>
      <c r="Z247" s="324"/>
      <c r="AA247" s="269"/>
      <c r="AB247" s="269"/>
      <c r="AC247" s="269"/>
      <c r="AD247" s="269"/>
      <c r="AE247" s="269"/>
      <c r="AF247" s="269"/>
      <c r="AG247" s="269"/>
      <c r="AH247" s="269"/>
      <c r="AI247" s="549"/>
      <c r="AJ247" s="549"/>
    </row>
    <row r="248" spans="1:36" ht="18.75" x14ac:dyDescent="0.25">
      <c r="A248" s="333"/>
      <c r="B248" s="336"/>
      <c r="C248" s="341"/>
      <c r="D248" s="33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0"/>
      <c r="S248" s="10"/>
      <c r="T248" s="10"/>
      <c r="U248" s="10"/>
      <c r="V248" s="14">
        <f t="shared" si="57"/>
        <v>0</v>
      </c>
      <c r="W248" s="14">
        <f t="shared" si="58"/>
        <v>0</v>
      </c>
      <c r="X248" s="14">
        <f t="shared" si="59"/>
        <v>0</v>
      </c>
      <c r="Y248" s="173">
        <f t="shared" si="60"/>
        <v>0</v>
      </c>
      <c r="Z248" s="324"/>
      <c r="AA248" s="269"/>
      <c r="AB248" s="269"/>
      <c r="AC248" s="269"/>
      <c r="AD248" s="269"/>
      <c r="AE248" s="269"/>
      <c r="AF248" s="269"/>
      <c r="AG248" s="269"/>
      <c r="AH248" s="269"/>
      <c r="AI248" s="549"/>
      <c r="AJ248" s="549"/>
    </row>
    <row r="249" spans="1:36" ht="18.75" x14ac:dyDescent="0.25">
      <c r="A249" s="333"/>
      <c r="B249" s="336"/>
      <c r="C249" s="341"/>
      <c r="D249" s="33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8"/>
      <c r="S249" s="8"/>
      <c r="T249" s="8"/>
      <c r="U249" s="8"/>
      <c r="V249" s="14">
        <f t="shared" si="57"/>
        <v>0</v>
      </c>
      <c r="W249" s="14">
        <f t="shared" si="58"/>
        <v>0</v>
      </c>
      <c r="X249" s="14">
        <f t="shared" si="59"/>
        <v>0</v>
      </c>
      <c r="Y249" s="173">
        <f t="shared" si="60"/>
        <v>0</v>
      </c>
      <c r="Z249" s="324"/>
      <c r="AA249" s="269"/>
      <c r="AB249" s="269"/>
      <c r="AC249" s="269"/>
      <c r="AD249" s="269"/>
      <c r="AE249" s="269"/>
      <c r="AF249" s="269"/>
      <c r="AG249" s="269"/>
      <c r="AH249" s="269"/>
      <c r="AI249" s="549"/>
      <c r="AJ249" s="549"/>
    </row>
    <row r="250" spans="1:36" ht="18.75" x14ac:dyDescent="0.25">
      <c r="A250" s="333"/>
      <c r="B250" s="336"/>
      <c r="C250" s="341"/>
      <c r="D250" s="33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0"/>
      <c r="S250" s="10"/>
      <c r="T250" s="10"/>
      <c r="U250" s="10"/>
      <c r="V250" s="14">
        <f t="shared" si="57"/>
        <v>0</v>
      </c>
      <c r="W250" s="14">
        <f t="shared" si="58"/>
        <v>0</v>
      </c>
      <c r="X250" s="14">
        <f t="shared" si="59"/>
        <v>0</v>
      </c>
      <c r="Y250" s="173">
        <f t="shared" si="60"/>
        <v>0</v>
      </c>
      <c r="Z250" s="324"/>
      <c r="AA250" s="269"/>
      <c r="AB250" s="269"/>
      <c r="AC250" s="269"/>
      <c r="AD250" s="269"/>
      <c r="AE250" s="269"/>
      <c r="AF250" s="269"/>
      <c r="AG250" s="269"/>
      <c r="AH250" s="269"/>
      <c r="AI250" s="549"/>
      <c r="AJ250" s="549"/>
    </row>
    <row r="251" spans="1:36" ht="19.5" thickBot="1" x14ac:dyDescent="0.3">
      <c r="A251" s="334"/>
      <c r="B251" s="337"/>
      <c r="C251" s="342"/>
      <c r="D251" s="34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2"/>
      <c r="S251" s="12"/>
      <c r="T251" s="12"/>
      <c r="U251" s="12"/>
      <c r="V251" s="15">
        <f t="shared" si="57"/>
        <v>0</v>
      </c>
      <c r="W251" s="15">
        <f t="shared" si="58"/>
        <v>0</v>
      </c>
      <c r="X251" s="15">
        <f t="shared" si="59"/>
        <v>0</v>
      </c>
      <c r="Y251" s="174">
        <f t="shared" si="60"/>
        <v>0</v>
      </c>
      <c r="Z251" s="325"/>
      <c r="AA251" s="270"/>
      <c r="AB251" s="270"/>
      <c r="AC251" s="270"/>
      <c r="AD251" s="270"/>
      <c r="AE251" s="270"/>
      <c r="AF251" s="270"/>
      <c r="AG251" s="270"/>
      <c r="AH251" s="270"/>
      <c r="AI251" s="550"/>
      <c r="AJ251" s="550"/>
    </row>
    <row r="252" spans="1:36" ht="18.75" x14ac:dyDescent="0.25">
      <c r="A252" s="332">
        <v>13</v>
      </c>
      <c r="B252" s="335" t="s">
        <v>67</v>
      </c>
      <c r="C252" s="338" t="s">
        <v>18</v>
      </c>
      <c r="D252" s="338">
        <f>160*0.9</f>
        <v>144</v>
      </c>
      <c r="E252" s="17" t="s">
        <v>68</v>
      </c>
      <c r="F252" s="18">
        <v>60.5</v>
      </c>
      <c r="G252" s="18">
        <v>28.9</v>
      </c>
      <c r="H252" s="18">
        <v>57.1</v>
      </c>
      <c r="I252" s="18">
        <v>59.9</v>
      </c>
      <c r="J252" s="18">
        <v>33</v>
      </c>
      <c r="K252" s="18">
        <v>54.8</v>
      </c>
      <c r="L252" s="18"/>
      <c r="M252" s="18"/>
      <c r="N252" s="18"/>
      <c r="O252" s="18"/>
      <c r="P252" s="18"/>
      <c r="Q252" s="18"/>
      <c r="R252" s="21">
        <v>380</v>
      </c>
      <c r="S252" s="21">
        <v>380</v>
      </c>
      <c r="T252" s="21">
        <v>380</v>
      </c>
      <c r="U252" s="21">
        <v>380</v>
      </c>
      <c r="V252" s="20">
        <f t="shared" si="57"/>
        <v>48.833333333333336</v>
      </c>
      <c r="W252" s="20">
        <f t="shared" si="58"/>
        <v>49.233333333333327</v>
      </c>
      <c r="X252" s="20">
        <f t="shared" si="59"/>
        <v>0</v>
      </c>
      <c r="Y252" s="172">
        <f t="shared" si="60"/>
        <v>0</v>
      </c>
      <c r="Z252" s="331">
        <f t="shared" ref="Z252:AB252" si="71">SUM(V252:V271)</f>
        <v>106.06666666666666</v>
      </c>
      <c r="AA252" s="271">
        <f t="shared" si="71"/>
        <v>95.36666666666666</v>
      </c>
      <c r="AB252" s="271">
        <f t="shared" si="71"/>
        <v>0</v>
      </c>
      <c r="AC252" s="271">
        <f>SUM(Y252:Y271)</f>
        <v>0</v>
      </c>
      <c r="AD252" s="268">
        <f t="shared" ref="AD252" si="72">Z252*0.38*0.9*SQRT(3)</f>
        <v>62.829796634399507</v>
      </c>
      <c r="AE252" s="268">
        <f t="shared" si="53"/>
        <v>56.491529909181956</v>
      </c>
      <c r="AF252" s="268">
        <f t="shared" si="53"/>
        <v>0</v>
      </c>
      <c r="AG252" s="268">
        <f t="shared" si="53"/>
        <v>0</v>
      </c>
      <c r="AH252" s="271">
        <f t="shared" ref="AH252" si="73">MAX(Z252:AC271)</f>
        <v>106.06666666666666</v>
      </c>
      <c r="AI252" s="548">
        <f t="shared" ref="AI252" si="74">AH252*0.38*0.9*SQRT(3)</f>
        <v>62.829796634399507</v>
      </c>
      <c r="AJ252" s="548">
        <f t="shared" ref="AJ252" si="75">D252-AI252</f>
        <v>81.170203365600486</v>
      </c>
    </row>
    <row r="253" spans="1:36" ht="18.75" x14ac:dyDescent="0.25">
      <c r="A253" s="333"/>
      <c r="B253" s="336"/>
      <c r="C253" s="341"/>
      <c r="D253" s="339"/>
      <c r="E253" s="6" t="s">
        <v>66</v>
      </c>
      <c r="F253" s="7">
        <v>35.4</v>
      </c>
      <c r="G253" s="7">
        <v>23.9</v>
      </c>
      <c r="H253" s="7">
        <v>33.5</v>
      </c>
      <c r="I253" s="7">
        <v>29.3</v>
      </c>
      <c r="J253" s="7">
        <v>26.5</v>
      </c>
      <c r="K253" s="7">
        <v>28.1</v>
      </c>
      <c r="L253" s="7"/>
      <c r="M253" s="7"/>
      <c r="N253" s="7"/>
      <c r="O253" s="7"/>
      <c r="P253" s="7"/>
      <c r="Q253" s="7"/>
      <c r="R253" s="8">
        <v>380</v>
      </c>
      <c r="S253" s="8">
        <v>380</v>
      </c>
      <c r="T253" s="8">
        <v>380</v>
      </c>
      <c r="U253" s="8">
        <v>380</v>
      </c>
      <c r="V253" s="14">
        <f t="shared" si="57"/>
        <v>30.933333333333334</v>
      </c>
      <c r="W253" s="14">
        <f t="shared" si="58"/>
        <v>27.966666666666669</v>
      </c>
      <c r="X253" s="14">
        <f t="shared" si="59"/>
        <v>0</v>
      </c>
      <c r="Y253" s="173">
        <f t="shared" si="60"/>
        <v>0</v>
      </c>
      <c r="Z253" s="324"/>
      <c r="AA253" s="269"/>
      <c r="AB253" s="269"/>
      <c r="AC253" s="269"/>
      <c r="AD253" s="269"/>
      <c r="AE253" s="269"/>
      <c r="AF253" s="269"/>
      <c r="AG253" s="269"/>
      <c r="AH253" s="269"/>
      <c r="AI253" s="549"/>
      <c r="AJ253" s="549"/>
    </row>
    <row r="254" spans="1:36" ht="18.75" x14ac:dyDescent="0.25">
      <c r="A254" s="333"/>
      <c r="B254" s="336"/>
      <c r="C254" s="341"/>
      <c r="D254" s="339"/>
      <c r="E254" s="9" t="s">
        <v>69</v>
      </c>
      <c r="F254" s="9">
        <v>40</v>
      </c>
      <c r="G254" s="9">
        <v>15.9</v>
      </c>
      <c r="H254" s="9">
        <v>23</v>
      </c>
      <c r="I254" s="9">
        <v>33.1</v>
      </c>
      <c r="J254" s="9">
        <v>8.8000000000000007</v>
      </c>
      <c r="K254" s="9">
        <v>12.6</v>
      </c>
      <c r="L254" s="9"/>
      <c r="M254" s="9"/>
      <c r="N254" s="9"/>
      <c r="O254" s="9"/>
      <c r="P254" s="9"/>
      <c r="Q254" s="9"/>
      <c r="R254" s="8">
        <v>380</v>
      </c>
      <c r="S254" s="8">
        <v>380</v>
      </c>
      <c r="T254" s="8">
        <v>380</v>
      </c>
      <c r="U254" s="8">
        <v>380</v>
      </c>
      <c r="V254" s="14">
        <f t="shared" si="57"/>
        <v>26.3</v>
      </c>
      <c r="W254" s="14">
        <f t="shared" si="58"/>
        <v>18.166666666666668</v>
      </c>
      <c r="X254" s="14">
        <f t="shared" si="59"/>
        <v>0</v>
      </c>
      <c r="Y254" s="173">
        <f t="shared" si="60"/>
        <v>0</v>
      </c>
      <c r="Z254" s="324"/>
      <c r="AA254" s="269"/>
      <c r="AB254" s="269"/>
      <c r="AC254" s="269"/>
      <c r="AD254" s="269"/>
      <c r="AE254" s="269"/>
      <c r="AF254" s="269"/>
      <c r="AG254" s="269"/>
      <c r="AH254" s="269"/>
      <c r="AI254" s="549"/>
      <c r="AJ254" s="549"/>
    </row>
    <row r="255" spans="1:36" ht="18.75" x14ac:dyDescent="0.25">
      <c r="A255" s="333"/>
      <c r="B255" s="336"/>
      <c r="C255" s="341"/>
      <c r="D255" s="339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8"/>
      <c r="S255" s="8"/>
      <c r="T255" s="8"/>
      <c r="U255" s="8"/>
      <c r="V255" s="14">
        <f t="shared" si="57"/>
        <v>0</v>
      </c>
      <c r="W255" s="14">
        <f t="shared" si="58"/>
        <v>0</v>
      </c>
      <c r="X255" s="14">
        <f t="shared" si="59"/>
        <v>0</v>
      </c>
      <c r="Y255" s="173">
        <f t="shared" si="60"/>
        <v>0</v>
      </c>
      <c r="Z255" s="324"/>
      <c r="AA255" s="269"/>
      <c r="AB255" s="269"/>
      <c r="AC255" s="269"/>
      <c r="AD255" s="269"/>
      <c r="AE255" s="269"/>
      <c r="AF255" s="269"/>
      <c r="AG255" s="269"/>
      <c r="AH255" s="269"/>
      <c r="AI255" s="549"/>
      <c r="AJ255" s="549"/>
    </row>
    <row r="256" spans="1:36" ht="18.75" x14ac:dyDescent="0.25">
      <c r="A256" s="333"/>
      <c r="B256" s="336"/>
      <c r="C256" s="341"/>
      <c r="D256" s="33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0"/>
      <c r="S256" s="10"/>
      <c r="T256" s="10"/>
      <c r="U256" s="10"/>
      <c r="V256" s="14">
        <f t="shared" si="57"/>
        <v>0</v>
      </c>
      <c r="W256" s="14">
        <f t="shared" si="58"/>
        <v>0</v>
      </c>
      <c r="X256" s="14">
        <f t="shared" si="59"/>
        <v>0</v>
      </c>
      <c r="Y256" s="173">
        <f t="shared" si="60"/>
        <v>0</v>
      </c>
      <c r="Z256" s="324"/>
      <c r="AA256" s="269"/>
      <c r="AB256" s="269"/>
      <c r="AC256" s="269"/>
      <c r="AD256" s="269"/>
      <c r="AE256" s="269"/>
      <c r="AF256" s="269"/>
      <c r="AG256" s="269"/>
      <c r="AH256" s="269"/>
      <c r="AI256" s="549"/>
      <c r="AJ256" s="549"/>
    </row>
    <row r="257" spans="1:36" ht="18.75" x14ac:dyDescent="0.25">
      <c r="A257" s="333"/>
      <c r="B257" s="336"/>
      <c r="C257" s="341"/>
      <c r="D257" s="33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8"/>
      <c r="S257" s="8"/>
      <c r="T257" s="8"/>
      <c r="U257" s="8"/>
      <c r="V257" s="14">
        <f t="shared" si="57"/>
        <v>0</v>
      </c>
      <c r="W257" s="14">
        <f t="shared" si="58"/>
        <v>0</v>
      </c>
      <c r="X257" s="14">
        <f t="shared" si="59"/>
        <v>0</v>
      </c>
      <c r="Y257" s="173">
        <f t="shared" si="60"/>
        <v>0</v>
      </c>
      <c r="Z257" s="324"/>
      <c r="AA257" s="269"/>
      <c r="AB257" s="269"/>
      <c r="AC257" s="269"/>
      <c r="AD257" s="269"/>
      <c r="AE257" s="269"/>
      <c r="AF257" s="269"/>
      <c r="AG257" s="269"/>
      <c r="AH257" s="269"/>
      <c r="AI257" s="549"/>
      <c r="AJ257" s="549"/>
    </row>
    <row r="258" spans="1:36" ht="18.75" x14ac:dyDescent="0.25">
      <c r="A258" s="333"/>
      <c r="B258" s="336"/>
      <c r="C258" s="341"/>
      <c r="D258" s="33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0"/>
      <c r="S258" s="10"/>
      <c r="T258" s="10"/>
      <c r="U258" s="10"/>
      <c r="V258" s="14">
        <f t="shared" si="57"/>
        <v>0</v>
      </c>
      <c r="W258" s="14">
        <f t="shared" si="58"/>
        <v>0</v>
      </c>
      <c r="X258" s="14">
        <f t="shared" si="59"/>
        <v>0</v>
      </c>
      <c r="Y258" s="173">
        <f t="shared" si="60"/>
        <v>0</v>
      </c>
      <c r="Z258" s="324"/>
      <c r="AA258" s="269"/>
      <c r="AB258" s="269"/>
      <c r="AC258" s="269"/>
      <c r="AD258" s="269"/>
      <c r="AE258" s="269"/>
      <c r="AF258" s="269"/>
      <c r="AG258" s="269"/>
      <c r="AH258" s="269"/>
      <c r="AI258" s="549"/>
      <c r="AJ258" s="549"/>
    </row>
    <row r="259" spans="1:36" ht="18.75" x14ac:dyDescent="0.25">
      <c r="A259" s="333"/>
      <c r="B259" s="336"/>
      <c r="C259" s="341"/>
      <c r="D259" s="33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8"/>
      <c r="S259" s="8"/>
      <c r="T259" s="8"/>
      <c r="U259" s="8"/>
      <c r="V259" s="14">
        <f t="shared" si="57"/>
        <v>0</v>
      </c>
      <c r="W259" s="14">
        <f t="shared" si="58"/>
        <v>0</v>
      </c>
      <c r="X259" s="14">
        <f t="shared" si="59"/>
        <v>0</v>
      </c>
      <c r="Y259" s="173">
        <f t="shared" si="60"/>
        <v>0</v>
      </c>
      <c r="Z259" s="324"/>
      <c r="AA259" s="269"/>
      <c r="AB259" s="269"/>
      <c r="AC259" s="269"/>
      <c r="AD259" s="269"/>
      <c r="AE259" s="269"/>
      <c r="AF259" s="269"/>
      <c r="AG259" s="269"/>
      <c r="AH259" s="269"/>
      <c r="AI259" s="549"/>
      <c r="AJ259" s="549"/>
    </row>
    <row r="260" spans="1:36" ht="18.75" x14ac:dyDescent="0.25">
      <c r="A260" s="333"/>
      <c r="B260" s="336"/>
      <c r="C260" s="341"/>
      <c r="D260" s="33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0"/>
      <c r="S260" s="10"/>
      <c r="T260" s="10"/>
      <c r="U260" s="10"/>
      <c r="V260" s="14">
        <f t="shared" si="57"/>
        <v>0</v>
      </c>
      <c r="W260" s="14">
        <f t="shared" si="58"/>
        <v>0</v>
      </c>
      <c r="X260" s="14">
        <f t="shared" si="59"/>
        <v>0</v>
      </c>
      <c r="Y260" s="173">
        <f t="shared" si="60"/>
        <v>0</v>
      </c>
      <c r="Z260" s="324"/>
      <c r="AA260" s="269"/>
      <c r="AB260" s="269"/>
      <c r="AC260" s="269"/>
      <c r="AD260" s="269"/>
      <c r="AE260" s="269"/>
      <c r="AF260" s="269"/>
      <c r="AG260" s="269"/>
      <c r="AH260" s="269"/>
      <c r="AI260" s="549"/>
      <c r="AJ260" s="549"/>
    </row>
    <row r="261" spans="1:36" ht="18.75" x14ac:dyDescent="0.25">
      <c r="A261" s="333"/>
      <c r="B261" s="336"/>
      <c r="C261" s="341"/>
      <c r="D261" s="33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8"/>
      <c r="S261" s="8"/>
      <c r="T261" s="8"/>
      <c r="U261" s="8"/>
      <c r="V261" s="14">
        <f t="shared" si="57"/>
        <v>0</v>
      </c>
      <c r="W261" s="14">
        <f t="shared" si="58"/>
        <v>0</v>
      </c>
      <c r="X261" s="14">
        <f t="shared" si="59"/>
        <v>0</v>
      </c>
      <c r="Y261" s="173">
        <f t="shared" si="60"/>
        <v>0</v>
      </c>
      <c r="Z261" s="324"/>
      <c r="AA261" s="269"/>
      <c r="AB261" s="269"/>
      <c r="AC261" s="269"/>
      <c r="AD261" s="269"/>
      <c r="AE261" s="269"/>
      <c r="AF261" s="269"/>
      <c r="AG261" s="269"/>
      <c r="AH261" s="269"/>
      <c r="AI261" s="549"/>
      <c r="AJ261" s="549"/>
    </row>
    <row r="262" spans="1:36" ht="18.75" x14ac:dyDescent="0.25">
      <c r="A262" s="333"/>
      <c r="B262" s="336"/>
      <c r="C262" s="341"/>
      <c r="D262" s="33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0"/>
      <c r="S262" s="10"/>
      <c r="T262" s="10"/>
      <c r="U262" s="10"/>
      <c r="V262" s="14">
        <f t="shared" si="57"/>
        <v>0</v>
      </c>
      <c r="W262" s="14">
        <f t="shared" si="58"/>
        <v>0</v>
      </c>
      <c r="X262" s="14">
        <f t="shared" si="59"/>
        <v>0</v>
      </c>
      <c r="Y262" s="173">
        <f t="shared" si="60"/>
        <v>0</v>
      </c>
      <c r="Z262" s="324"/>
      <c r="AA262" s="269"/>
      <c r="AB262" s="269"/>
      <c r="AC262" s="269"/>
      <c r="AD262" s="269"/>
      <c r="AE262" s="269"/>
      <c r="AF262" s="269"/>
      <c r="AG262" s="269"/>
      <c r="AH262" s="269"/>
      <c r="AI262" s="549"/>
      <c r="AJ262" s="549"/>
    </row>
    <row r="263" spans="1:36" ht="18.75" x14ac:dyDescent="0.25">
      <c r="A263" s="333"/>
      <c r="B263" s="336"/>
      <c r="C263" s="341"/>
      <c r="D263" s="339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8"/>
      <c r="S263" s="8"/>
      <c r="T263" s="8"/>
      <c r="U263" s="8"/>
      <c r="V263" s="14">
        <f t="shared" si="57"/>
        <v>0</v>
      </c>
      <c r="W263" s="14">
        <f t="shared" si="58"/>
        <v>0</v>
      </c>
      <c r="X263" s="14">
        <f t="shared" si="59"/>
        <v>0</v>
      </c>
      <c r="Y263" s="173">
        <f t="shared" si="60"/>
        <v>0</v>
      </c>
      <c r="Z263" s="324"/>
      <c r="AA263" s="269"/>
      <c r="AB263" s="269"/>
      <c r="AC263" s="269"/>
      <c r="AD263" s="269"/>
      <c r="AE263" s="269"/>
      <c r="AF263" s="269"/>
      <c r="AG263" s="269"/>
      <c r="AH263" s="269"/>
      <c r="AI263" s="549"/>
      <c r="AJ263" s="549"/>
    </row>
    <row r="264" spans="1:36" ht="18.75" x14ac:dyDescent="0.25">
      <c r="A264" s="333"/>
      <c r="B264" s="336"/>
      <c r="C264" s="341"/>
      <c r="D264" s="33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0"/>
      <c r="S264" s="10"/>
      <c r="T264" s="10"/>
      <c r="U264" s="10"/>
      <c r="V264" s="14">
        <f t="shared" si="57"/>
        <v>0</v>
      </c>
      <c r="W264" s="14">
        <f t="shared" si="58"/>
        <v>0</v>
      </c>
      <c r="X264" s="14">
        <f t="shared" si="59"/>
        <v>0</v>
      </c>
      <c r="Y264" s="173">
        <f t="shared" si="60"/>
        <v>0</v>
      </c>
      <c r="Z264" s="324"/>
      <c r="AA264" s="269"/>
      <c r="AB264" s="269"/>
      <c r="AC264" s="269"/>
      <c r="AD264" s="269"/>
      <c r="AE264" s="269"/>
      <c r="AF264" s="269"/>
      <c r="AG264" s="269"/>
      <c r="AH264" s="269"/>
      <c r="AI264" s="549"/>
      <c r="AJ264" s="549"/>
    </row>
    <row r="265" spans="1:36" ht="18.75" x14ac:dyDescent="0.25">
      <c r="A265" s="333"/>
      <c r="B265" s="336"/>
      <c r="C265" s="341"/>
      <c r="D265" s="339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8"/>
      <c r="S265" s="8"/>
      <c r="T265" s="8"/>
      <c r="U265" s="8"/>
      <c r="V265" s="14">
        <f t="shared" si="57"/>
        <v>0</v>
      </c>
      <c r="W265" s="14">
        <f t="shared" si="58"/>
        <v>0</v>
      </c>
      <c r="X265" s="14">
        <f t="shared" si="59"/>
        <v>0</v>
      </c>
      <c r="Y265" s="173">
        <f t="shared" si="60"/>
        <v>0</v>
      </c>
      <c r="Z265" s="324"/>
      <c r="AA265" s="269"/>
      <c r="AB265" s="269"/>
      <c r="AC265" s="269"/>
      <c r="AD265" s="269"/>
      <c r="AE265" s="269"/>
      <c r="AF265" s="269"/>
      <c r="AG265" s="269"/>
      <c r="AH265" s="269"/>
      <c r="AI265" s="549"/>
      <c r="AJ265" s="549"/>
    </row>
    <row r="266" spans="1:36" ht="18.75" x14ac:dyDescent="0.25">
      <c r="A266" s="333"/>
      <c r="B266" s="336"/>
      <c r="C266" s="341"/>
      <c r="D266" s="33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0"/>
      <c r="S266" s="10"/>
      <c r="T266" s="10"/>
      <c r="U266" s="10"/>
      <c r="V266" s="14">
        <f t="shared" si="57"/>
        <v>0</v>
      </c>
      <c r="W266" s="14">
        <f t="shared" si="58"/>
        <v>0</v>
      </c>
      <c r="X266" s="14">
        <f t="shared" si="59"/>
        <v>0</v>
      </c>
      <c r="Y266" s="173">
        <f t="shared" si="60"/>
        <v>0</v>
      </c>
      <c r="Z266" s="324"/>
      <c r="AA266" s="269"/>
      <c r="AB266" s="269"/>
      <c r="AC266" s="269"/>
      <c r="AD266" s="269"/>
      <c r="AE266" s="269"/>
      <c r="AF266" s="269"/>
      <c r="AG266" s="269"/>
      <c r="AH266" s="269"/>
      <c r="AI266" s="549"/>
      <c r="AJ266" s="549"/>
    </row>
    <row r="267" spans="1:36" ht="18.75" x14ac:dyDescent="0.25">
      <c r="A267" s="333"/>
      <c r="B267" s="336"/>
      <c r="C267" s="341"/>
      <c r="D267" s="33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8"/>
      <c r="S267" s="8"/>
      <c r="T267" s="8"/>
      <c r="U267" s="8"/>
      <c r="V267" s="14">
        <f t="shared" si="57"/>
        <v>0</v>
      </c>
      <c r="W267" s="14">
        <f t="shared" si="58"/>
        <v>0</v>
      </c>
      <c r="X267" s="14">
        <f t="shared" si="59"/>
        <v>0</v>
      </c>
      <c r="Y267" s="173">
        <f t="shared" si="60"/>
        <v>0</v>
      </c>
      <c r="Z267" s="324"/>
      <c r="AA267" s="269"/>
      <c r="AB267" s="269"/>
      <c r="AC267" s="269"/>
      <c r="AD267" s="269"/>
      <c r="AE267" s="269"/>
      <c r="AF267" s="269"/>
      <c r="AG267" s="269"/>
      <c r="AH267" s="269"/>
      <c r="AI267" s="549"/>
      <c r="AJ267" s="549"/>
    </row>
    <row r="268" spans="1:36" ht="18.75" x14ac:dyDescent="0.25">
      <c r="A268" s="333"/>
      <c r="B268" s="336"/>
      <c r="C268" s="341"/>
      <c r="D268" s="33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0"/>
      <c r="S268" s="10"/>
      <c r="T268" s="10"/>
      <c r="U268" s="10"/>
      <c r="V268" s="14">
        <f t="shared" ref="V268:V331" si="76">IF(AND(F268=0,G268=0,H268=0),0,IF(AND(F268=0,G268=0),H268,IF(AND(F268=0,H268=0),G268,IF(AND(G268=0,H268=0),F268,IF(F268=0,(G268+H268)/2,IF(G268=0,(F268+H268)/2,IF(H268=0,(F268+G268)/2,(F268+G268+H268)/3)))))))</f>
        <v>0</v>
      </c>
      <c r="W268" s="14">
        <f t="shared" ref="W268:W331" si="77">IF(AND(I268=0,J268=0,K268=0),0,IF(AND(I268=0,J268=0),K268,IF(AND(I268=0,K268=0),J268,IF(AND(J268=0,K268=0),I268,IF(I268=0,(J268+K268)/2,IF(J268=0,(I268+K268)/2,IF(K268=0,(I268+J268)/2,(I268+J268+K268)/3)))))))</f>
        <v>0</v>
      </c>
      <c r="X268" s="14">
        <f t="shared" ref="X268:X331" si="78">IF(AND(L268=0,M268=0,N268=0),0,IF(AND(L268=0,M268=0),N268,IF(AND(L268=0,N268=0),M268,IF(AND(M268=0,N268=0),L268,IF(L268=0,(M268+N268)/2,IF(M268=0,(L268+N268)/2,IF(N268=0,(L268+M268)/2,(L268+M268+N268)/3)))))))</f>
        <v>0</v>
      </c>
      <c r="Y268" s="173">
        <f t="shared" ref="Y268:Y331" si="79">IF(AND(O268=0,P268=0,Q268=0),0,IF(AND(O268=0,P268=0),Q268,IF(AND(O268=0,Q268=0),P268,IF(AND(P268=0,Q268=0),O268,IF(O268=0,(P268+Q268)/2,IF(P268=0,(O268+Q268)/2,IF(Q268=0,(O268+P268)/2,(O268+P268+Q268)/3)))))))</f>
        <v>0</v>
      </c>
      <c r="Z268" s="324"/>
      <c r="AA268" s="269"/>
      <c r="AB268" s="269"/>
      <c r="AC268" s="269"/>
      <c r="AD268" s="269"/>
      <c r="AE268" s="269"/>
      <c r="AF268" s="269"/>
      <c r="AG268" s="269"/>
      <c r="AH268" s="269"/>
      <c r="AI268" s="549"/>
      <c r="AJ268" s="549"/>
    </row>
    <row r="269" spans="1:36" ht="18.75" x14ac:dyDescent="0.25">
      <c r="A269" s="333"/>
      <c r="B269" s="336"/>
      <c r="C269" s="341"/>
      <c r="D269" s="339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8"/>
      <c r="S269" s="8"/>
      <c r="T269" s="8"/>
      <c r="U269" s="8"/>
      <c r="V269" s="14">
        <f t="shared" si="76"/>
        <v>0</v>
      </c>
      <c r="W269" s="14">
        <f t="shared" si="77"/>
        <v>0</v>
      </c>
      <c r="X269" s="14">
        <f t="shared" si="78"/>
        <v>0</v>
      </c>
      <c r="Y269" s="173">
        <f t="shared" si="79"/>
        <v>0</v>
      </c>
      <c r="Z269" s="324"/>
      <c r="AA269" s="269"/>
      <c r="AB269" s="269"/>
      <c r="AC269" s="269"/>
      <c r="AD269" s="269"/>
      <c r="AE269" s="269"/>
      <c r="AF269" s="269"/>
      <c r="AG269" s="269"/>
      <c r="AH269" s="269"/>
      <c r="AI269" s="549"/>
      <c r="AJ269" s="549"/>
    </row>
    <row r="270" spans="1:36" ht="18.75" x14ac:dyDescent="0.25">
      <c r="A270" s="333"/>
      <c r="B270" s="336"/>
      <c r="C270" s="341"/>
      <c r="D270" s="33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0"/>
      <c r="S270" s="10"/>
      <c r="T270" s="10"/>
      <c r="U270" s="10"/>
      <c r="V270" s="14">
        <f t="shared" si="76"/>
        <v>0</v>
      </c>
      <c r="W270" s="14">
        <f t="shared" si="77"/>
        <v>0</v>
      </c>
      <c r="X270" s="14">
        <f t="shared" si="78"/>
        <v>0</v>
      </c>
      <c r="Y270" s="173">
        <f t="shared" si="79"/>
        <v>0</v>
      </c>
      <c r="Z270" s="324"/>
      <c r="AA270" s="269"/>
      <c r="AB270" s="269"/>
      <c r="AC270" s="269"/>
      <c r="AD270" s="269"/>
      <c r="AE270" s="269"/>
      <c r="AF270" s="269"/>
      <c r="AG270" s="269"/>
      <c r="AH270" s="269"/>
      <c r="AI270" s="549"/>
      <c r="AJ270" s="549"/>
    </row>
    <row r="271" spans="1:36" ht="19.5" thickBot="1" x14ac:dyDescent="0.3">
      <c r="A271" s="334"/>
      <c r="B271" s="337"/>
      <c r="C271" s="342"/>
      <c r="D271" s="34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2"/>
      <c r="S271" s="12"/>
      <c r="T271" s="12"/>
      <c r="U271" s="12"/>
      <c r="V271" s="15">
        <f t="shared" si="76"/>
        <v>0</v>
      </c>
      <c r="W271" s="15">
        <f t="shared" si="77"/>
        <v>0</v>
      </c>
      <c r="X271" s="15">
        <f t="shared" si="78"/>
        <v>0</v>
      </c>
      <c r="Y271" s="174">
        <f t="shared" si="79"/>
        <v>0</v>
      </c>
      <c r="Z271" s="325"/>
      <c r="AA271" s="270"/>
      <c r="AB271" s="270"/>
      <c r="AC271" s="270"/>
      <c r="AD271" s="270"/>
      <c r="AE271" s="270"/>
      <c r="AF271" s="270"/>
      <c r="AG271" s="270"/>
      <c r="AH271" s="270"/>
      <c r="AI271" s="550"/>
      <c r="AJ271" s="550"/>
    </row>
    <row r="272" spans="1:36" ht="18.75" x14ac:dyDescent="0.25">
      <c r="A272" s="332">
        <v>14</v>
      </c>
      <c r="B272" s="335" t="s">
        <v>70</v>
      </c>
      <c r="C272" s="338" t="s">
        <v>18</v>
      </c>
      <c r="D272" s="338">
        <f>160*0.9</f>
        <v>144</v>
      </c>
      <c r="E272" s="17" t="s">
        <v>71</v>
      </c>
      <c r="F272" s="18">
        <v>70</v>
      </c>
      <c r="G272" s="18">
        <v>8.8000000000000007</v>
      </c>
      <c r="H272" s="18">
        <v>6.4</v>
      </c>
      <c r="I272" s="18">
        <v>56</v>
      </c>
      <c r="J272" s="18">
        <v>11.8</v>
      </c>
      <c r="K272" s="18">
        <v>0.5</v>
      </c>
      <c r="L272" s="18"/>
      <c r="M272" s="18"/>
      <c r="N272" s="18"/>
      <c r="O272" s="18"/>
      <c r="P272" s="18"/>
      <c r="Q272" s="18"/>
      <c r="R272" s="21">
        <v>380</v>
      </c>
      <c r="S272" s="21">
        <v>380</v>
      </c>
      <c r="T272" s="21">
        <v>380</v>
      </c>
      <c r="U272" s="21">
        <v>380</v>
      </c>
      <c r="V272" s="20">
        <f t="shared" si="76"/>
        <v>28.400000000000002</v>
      </c>
      <c r="W272" s="20">
        <f t="shared" si="77"/>
        <v>22.766666666666666</v>
      </c>
      <c r="X272" s="20">
        <f t="shared" si="78"/>
        <v>0</v>
      </c>
      <c r="Y272" s="172">
        <f t="shared" si="79"/>
        <v>0</v>
      </c>
      <c r="Z272" s="331">
        <f t="shared" ref="Z272:AB272" si="80">SUM(V272:V291)</f>
        <v>45.466666666666669</v>
      </c>
      <c r="AA272" s="271">
        <f t="shared" si="80"/>
        <v>44.466666666666669</v>
      </c>
      <c r="AB272" s="271">
        <f t="shared" si="80"/>
        <v>0</v>
      </c>
      <c r="AC272" s="271">
        <f>SUM(Y272:Y291)</f>
        <v>0</v>
      </c>
      <c r="AD272" s="268">
        <f t="shared" ref="AD272:AG292" si="81">Z272*0.38*0.9*SQRT(3)</f>
        <v>26.932697237373016</v>
      </c>
      <c r="AE272" s="268">
        <f t="shared" si="81"/>
        <v>26.34033586118446</v>
      </c>
      <c r="AF272" s="268">
        <f t="shared" si="81"/>
        <v>0</v>
      </c>
      <c r="AG272" s="268">
        <f t="shared" si="81"/>
        <v>0</v>
      </c>
      <c r="AH272" s="271">
        <f t="shared" ref="AH272" si="82">MAX(Z272:AC291)</f>
        <v>45.466666666666669</v>
      </c>
      <c r="AI272" s="548">
        <f t="shared" ref="AI272" si="83">AH272*0.38*0.9*SQRT(3)</f>
        <v>26.932697237373016</v>
      </c>
      <c r="AJ272" s="548">
        <f t="shared" ref="AJ272" si="84">D272-AI272</f>
        <v>117.06730276262698</v>
      </c>
    </row>
    <row r="273" spans="1:36" ht="18.75" x14ac:dyDescent="0.25">
      <c r="A273" s="333"/>
      <c r="B273" s="336"/>
      <c r="C273" s="341"/>
      <c r="D273" s="339"/>
      <c r="E273" s="6" t="s">
        <v>66</v>
      </c>
      <c r="F273" s="7">
        <v>5.8</v>
      </c>
      <c r="G273" s="7">
        <v>27.5</v>
      </c>
      <c r="H273" s="7">
        <v>17.899999999999999</v>
      </c>
      <c r="I273" s="7">
        <v>6.5</v>
      </c>
      <c r="J273" s="7">
        <v>31.8</v>
      </c>
      <c r="K273" s="7">
        <v>26.8</v>
      </c>
      <c r="L273" s="7"/>
      <c r="M273" s="7"/>
      <c r="N273" s="7"/>
      <c r="O273" s="7"/>
      <c r="P273" s="7"/>
      <c r="Q273" s="7"/>
      <c r="R273" s="8">
        <v>380</v>
      </c>
      <c r="S273" s="8">
        <v>380</v>
      </c>
      <c r="T273" s="8">
        <v>380</v>
      </c>
      <c r="U273" s="8">
        <v>380</v>
      </c>
      <c r="V273" s="14">
        <f t="shared" si="76"/>
        <v>17.066666666666666</v>
      </c>
      <c r="W273" s="14">
        <f t="shared" si="77"/>
        <v>21.7</v>
      </c>
      <c r="X273" s="14">
        <f t="shared" si="78"/>
        <v>0</v>
      </c>
      <c r="Y273" s="173">
        <f t="shared" si="79"/>
        <v>0</v>
      </c>
      <c r="Z273" s="324"/>
      <c r="AA273" s="269"/>
      <c r="AB273" s="269"/>
      <c r="AC273" s="269"/>
      <c r="AD273" s="269"/>
      <c r="AE273" s="269"/>
      <c r="AF273" s="269"/>
      <c r="AG273" s="269"/>
      <c r="AH273" s="269"/>
      <c r="AI273" s="549"/>
      <c r="AJ273" s="549"/>
    </row>
    <row r="274" spans="1:36" ht="18.75" x14ac:dyDescent="0.25">
      <c r="A274" s="333"/>
      <c r="B274" s="336"/>
      <c r="C274" s="341"/>
      <c r="D274" s="33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0"/>
      <c r="S274" s="10"/>
      <c r="T274" s="10"/>
      <c r="U274" s="10"/>
      <c r="V274" s="14">
        <f t="shared" si="76"/>
        <v>0</v>
      </c>
      <c r="W274" s="14">
        <f t="shared" si="77"/>
        <v>0</v>
      </c>
      <c r="X274" s="14">
        <f t="shared" si="78"/>
        <v>0</v>
      </c>
      <c r="Y274" s="173">
        <f t="shared" si="79"/>
        <v>0</v>
      </c>
      <c r="Z274" s="324"/>
      <c r="AA274" s="269"/>
      <c r="AB274" s="269"/>
      <c r="AC274" s="269"/>
      <c r="AD274" s="269"/>
      <c r="AE274" s="269"/>
      <c r="AF274" s="269"/>
      <c r="AG274" s="269"/>
      <c r="AH274" s="269"/>
      <c r="AI274" s="549"/>
      <c r="AJ274" s="549"/>
    </row>
    <row r="275" spans="1:36" ht="18.75" x14ac:dyDescent="0.25">
      <c r="A275" s="333"/>
      <c r="B275" s="336"/>
      <c r="C275" s="341"/>
      <c r="D275" s="339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8"/>
      <c r="S275" s="8"/>
      <c r="T275" s="8"/>
      <c r="U275" s="8"/>
      <c r="V275" s="14">
        <f t="shared" si="76"/>
        <v>0</v>
      </c>
      <c r="W275" s="14">
        <f t="shared" si="77"/>
        <v>0</v>
      </c>
      <c r="X275" s="14">
        <f t="shared" si="78"/>
        <v>0</v>
      </c>
      <c r="Y275" s="173">
        <f t="shared" si="79"/>
        <v>0</v>
      </c>
      <c r="Z275" s="324"/>
      <c r="AA275" s="269"/>
      <c r="AB275" s="269"/>
      <c r="AC275" s="269"/>
      <c r="AD275" s="269"/>
      <c r="AE275" s="269"/>
      <c r="AF275" s="269"/>
      <c r="AG275" s="269"/>
      <c r="AH275" s="269"/>
      <c r="AI275" s="549"/>
      <c r="AJ275" s="549"/>
    </row>
    <row r="276" spans="1:36" ht="18.75" x14ac:dyDescent="0.25">
      <c r="A276" s="333"/>
      <c r="B276" s="336"/>
      <c r="C276" s="341"/>
      <c r="D276" s="33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0"/>
      <c r="S276" s="10"/>
      <c r="T276" s="10"/>
      <c r="U276" s="10"/>
      <c r="V276" s="14">
        <f t="shared" si="76"/>
        <v>0</v>
      </c>
      <c r="W276" s="14">
        <f t="shared" si="77"/>
        <v>0</v>
      </c>
      <c r="X276" s="14">
        <f t="shared" si="78"/>
        <v>0</v>
      </c>
      <c r="Y276" s="173">
        <f t="shared" si="79"/>
        <v>0</v>
      </c>
      <c r="Z276" s="324"/>
      <c r="AA276" s="269"/>
      <c r="AB276" s="269"/>
      <c r="AC276" s="269"/>
      <c r="AD276" s="269"/>
      <c r="AE276" s="269"/>
      <c r="AF276" s="269"/>
      <c r="AG276" s="269"/>
      <c r="AH276" s="269"/>
      <c r="AI276" s="549"/>
      <c r="AJ276" s="549"/>
    </row>
    <row r="277" spans="1:36" ht="18.75" x14ac:dyDescent="0.25">
      <c r="A277" s="333"/>
      <c r="B277" s="336"/>
      <c r="C277" s="341"/>
      <c r="D277" s="339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8"/>
      <c r="S277" s="8"/>
      <c r="T277" s="8"/>
      <c r="U277" s="8"/>
      <c r="V277" s="14">
        <f t="shared" si="76"/>
        <v>0</v>
      </c>
      <c r="W277" s="14">
        <f t="shared" si="77"/>
        <v>0</v>
      </c>
      <c r="X277" s="14">
        <f t="shared" si="78"/>
        <v>0</v>
      </c>
      <c r="Y277" s="173">
        <f t="shared" si="79"/>
        <v>0</v>
      </c>
      <c r="Z277" s="324"/>
      <c r="AA277" s="269"/>
      <c r="AB277" s="269"/>
      <c r="AC277" s="269"/>
      <c r="AD277" s="269"/>
      <c r="AE277" s="269"/>
      <c r="AF277" s="269"/>
      <c r="AG277" s="269"/>
      <c r="AH277" s="269"/>
      <c r="AI277" s="549"/>
      <c r="AJ277" s="549"/>
    </row>
    <row r="278" spans="1:36" ht="18.75" x14ac:dyDescent="0.25">
      <c r="A278" s="333"/>
      <c r="B278" s="336"/>
      <c r="C278" s="341"/>
      <c r="D278" s="33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0"/>
      <c r="S278" s="10"/>
      <c r="T278" s="10"/>
      <c r="U278" s="10"/>
      <c r="V278" s="14">
        <f t="shared" si="76"/>
        <v>0</v>
      </c>
      <c r="W278" s="14">
        <f t="shared" si="77"/>
        <v>0</v>
      </c>
      <c r="X278" s="14">
        <f t="shared" si="78"/>
        <v>0</v>
      </c>
      <c r="Y278" s="173">
        <f t="shared" si="79"/>
        <v>0</v>
      </c>
      <c r="Z278" s="324"/>
      <c r="AA278" s="269"/>
      <c r="AB278" s="269"/>
      <c r="AC278" s="269"/>
      <c r="AD278" s="269"/>
      <c r="AE278" s="269"/>
      <c r="AF278" s="269"/>
      <c r="AG278" s="269"/>
      <c r="AH278" s="269"/>
      <c r="AI278" s="549"/>
      <c r="AJ278" s="549"/>
    </row>
    <row r="279" spans="1:36" ht="18.75" x14ac:dyDescent="0.25">
      <c r="A279" s="333"/>
      <c r="B279" s="336"/>
      <c r="C279" s="341"/>
      <c r="D279" s="339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8"/>
      <c r="S279" s="8"/>
      <c r="T279" s="8"/>
      <c r="U279" s="8"/>
      <c r="V279" s="14">
        <f t="shared" si="76"/>
        <v>0</v>
      </c>
      <c r="W279" s="14">
        <f t="shared" si="77"/>
        <v>0</v>
      </c>
      <c r="X279" s="14">
        <f t="shared" si="78"/>
        <v>0</v>
      </c>
      <c r="Y279" s="173">
        <f t="shared" si="79"/>
        <v>0</v>
      </c>
      <c r="Z279" s="324"/>
      <c r="AA279" s="269"/>
      <c r="AB279" s="269"/>
      <c r="AC279" s="269"/>
      <c r="AD279" s="269"/>
      <c r="AE279" s="269"/>
      <c r="AF279" s="269"/>
      <c r="AG279" s="269"/>
      <c r="AH279" s="269"/>
      <c r="AI279" s="549"/>
      <c r="AJ279" s="549"/>
    </row>
    <row r="280" spans="1:36" ht="18.75" x14ac:dyDescent="0.25">
      <c r="A280" s="333"/>
      <c r="B280" s="336"/>
      <c r="C280" s="341"/>
      <c r="D280" s="33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"/>
      <c r="S280" s="10"/>
      <c r="T280" s="10"/>
      <c r="U280" s="10"/>
      <c r="V280" s="14">
        <f t="shared" si="76"/>
        <v>0</v>
      </c>
      <c r="W280" s="14">
        <f t="shared" si="77"/>
        <v>0</v>
      </c>
      <c r="X280" s="14">
        <f t="shared" si="78"/>
        <v>0</v>
      </c>
      <c r="Y280" s="173">
        <f t="shared" si="79"/>
        <v>0</v>
      </c>
      <c r="Z280" s="324"/>
      <c r="AA280" s="269"/>
      <c r="AB280" s="269"/>
      <c r="AC280" s="269"/>
      <c r="AD280" s="269"/>
      <c r="AE280" s="269"/>
      <c r="AF280" s="269"/>
      <c r="AG280" s="269"/>
      <c r="AH280" s="269"/>
      <c r="AI280" s="549"/>
      <c r="AJ280" s="549"/>
    </row>
    <row r="281" spans="1:36" ht="18.75" x14ac:dyDescent="0.25">
      <c r="A281" s="333"/>
      <c r="B281" s="336"/>
      <c r="C281" s="341"/>
      <c r="D281" s="339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8"/>
      <c r="S281" s="8"/>
      <c r="T281" s="8"/>
      <c r="U281" s="8"/>
      <c r="V281" s="14">
        <f t="shared" si="76"/>
        <v>0</v>
      </c>
      <c r="W281" s="14">
        <f t="shared" si="77"/>
        <v>0</v>
      </c>
      <c r="X281" s="14">
        <f t="shared" si="78"/>
        <v>0</v>
      </c>
      <c r="Y281" s="173">
        <f t="shared" si="79"/>
        <v>0</v>
      </c>
      <c r="Z281" s="324"/>
      <c r="AA281" s="269"/>
      <c r="AB281" s="269"/>
      <c r="AC281" s="269"/>
      <c r="AD281" s="269"/>
      <c r="AE281" s="269"/>
      <c r="AF281" s="269"/>
      <c r="AG281" s="269"/>
      <c r="AH281" s="269"/>
      <c r="AI281" s="549"/>
      <c r="AJ281" s="549"/>
    </row>
    <row r="282" spans="1:36" ht="18.75" x14ac:dyDescent="0.25">
      <c r="A282" s="333"/>
      <c r="B282" s="336"/>
      <c r="C282" s="341"/>
      <c r="D282" s="33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0"/>
      <c r="S282" s="10"/>
      <c r="T282" s="10"/>
      <c r="U282" s="10"/>
      <c r="V282" s="14">
        <f t="shared" si="76"/>
        <v>0</v>
      </c>
      <c r="W282" s="14">
        <f t="shared" si="77"/>
        <v>0</v>
      </c>
      <c r="X282" s="14">
        <f t="shared" si="78"/>
        <v>0</v>
      </c>
      <c r="Y282" s="173">
        <f t="shared" si="79"/>
        <v>0</v>
      </c>
      <c r="Z282" s="324"/>
      <c r="AA282" s="269"/>
      <c r="AB282" s="269"/>
      <c r="AC282" s="269"/>
      <c r="AD282" s="269"/>
      <c r="AE282" s="269"/>
      <c r="AF282" s="269"/>
      <c r="AG282" s="269"/>
      <c r="AH282" s="269"/>
      <c r="AI282" s="549"/>
      <c r="AJ282" s="549"/>
    </row>
    <row r="283" spans="1:36" ht="18.75" x14ac:dyDescent="0.25">
      <c r="A283" s="333"/>
      <c r="B283" s="336"/>
      <c r="C283" s="341"/>
      <c r="D283" s="339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8"/>
      <c r="S283" s="8"/>
      <c r="T283" s="8"/>
      <c r="U283" s="8"/>
      <c r="V283" s="14">
        <f t="shared" si="76"/>
        <v>0</v>
      </c>
      <c r="W283" s="14">
        <f t="shared" si="77"/>
        <v>0</v>
      </c>
      <c r="X283" s="14">
        <f t="shared" si="78"/>
        <v>0</v>
      </c>
      <c r="Y283" s="173">
        <f t="shared" si="79"/>
        <v>0</v>
      </c>
      <c r="Z283" s="324"/>
      <c r="AA283" s="269"/>
      <c r="AB283" s="269"/>
      <c r="AC283" s="269"/>
      <c r="AD283" s="269"/>
      <c r="AE283" s="269"/>
      <c r="AF283" s="269"/>
      <c r="AG283" s="269"/>
      <c r="AH283" s="269"/>
      <c r="AI283" s="549"/>
      <c r="AJ283" s="549"/>
    </row>
    <row r="284" spans="1:36" ht="18.75" x14ac:dyDescent="0.25">
      <c r="A284" s="333"/>
      <c r="B284" s="336"/>
      <c r="C284" s="341"/>
      <c r="D284" s="33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0"/>
      <c r="S284" s="10"/>
      <c r="T284" s="10"/>
      <c r="U284" s="10"/>
      <c r="V284" s="14">
        <f t="shared" si="76"/>
        <v>0</v>
      </c>
      <c r="W284" s="14">
        <f t="shared" si="77"/>
        <v>0</v>
      </c>
      <c r="X284" s="14">
        <f t="shared" si="78"/>
        <v>0</v>
      </c>
      <c r="Y284" s="173">
        <f t="shared" si="79"/>
        <v>0</v>
      </c>
      <c r="Z284" s="324"/>
      <c r="AA284" s="269"/>
      <c r="AB284" s="269"/>
      <c r="AC284" s="269"/>
      <c r="AD284" s="269"/>
      <c r="AE284" s="269"/>
      <c r="AF284" s="269"/>
      <c r="AG284" s="269"/>
      <c r="AH284" s="269"/>
      <c r="AI284" s="549"/>
      <c r="AJ284" s="549"/>
    </row>
    <row r="285" spans="1:36" ht="18.75" x14ac:dyDescent="0.25">
      <c r="A285" s="333"/>
      <c r="B285" s="336"/>
      <c r="C285" s="341"/>
      <c r="D285" s="339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8"/>
      <c r="S285" s="8"/>
      <c r="T285" s="8"/>
      <c r="U285" s="8"/>
      <c r="V285" s="14">
        <f t="shared" si="76"/>
        <v>0</v>
      </c>
      <c r="W285" s="14">
        <f t="shared" si="77"/>
        <v>0</v>
      </c>
      <c r="X285" s="14">
        <f t="shared" si="78"/>
        <v>0</v>
      </c>
      <c r="Y285" s="173">
        <f t="shared" si="79"/>
        <v>0</v>
      </c>
      <c r="Z285" s="324"/>
      <c r="AA285" s="269"/>
      <c r="AB285" s="269"/>
      <c r="AC285" s="269"/>
      <c r="AD285" s="269"/>
      <c r="AE285" s="269"/>
      <c r="AF285" s="269"/>
      <c r="AG285" s="269"/>
      <c r="AH285" s="269"/>
      <c r="AI285" s="549"/>
      <c r="AJ285" s="549"/>
    </row>
    <row r="286" spans="1:36" ht="18.75" x14ac:dyDescent="0.25">
      <c r="A286" s="333"/>
      <c r="B286" s="336"/>
      <c r="C286" s="341"/>
      <c r="D286" s="33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0"/>
      <c r="S286" s="10"/>
      <c r="T286" s="10"/>
      <c r="U286" s="10"/>
      <c r="V286" s="14">
        <f t="shared" si="76"/>
        <v>0</v>
      </c>
      <c r="W286" s="14">
        <f t="shared" si="77"/>
        <v>0</v>
      </c>
      <c r="X286" s="14">
        <f t="shared" si="78"/>
        <v>0</v>
      </c>
      <c r="Y286" s="173">
        <f t="shared" si="79"/>
        <v>0</v>
      </c>
      <c r="Z286" s="324"/>
      <c r="AA286" s="269"/>
      <c r="AB286" s="269"/>
      <c r="AC286" s="269"/>
      <c r="AD286" s="269"/>
      <c r="AE286" s="269"/>
      <c r="AF286" s="269"/>
      <c r="AG286" s="269"/>
      <c r="AH286" s="269"/>
      <c r="AI286" s="549"/>
      <c r="AJ286" s="549"/>
    </row>
    <row r="287" spans="1:36" ht="18.75" x14ac:dyDescent="0.25">
      <c r="A287" s="333"/>
      <c r="B287" s="336"/>
      <c r="C287" s="341"/>
      <c r="D287" s="339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8"/>
      <c r="S287" s="8"/>
      <c r="T287" s="8"/>
      <c r="U287" s="8"/>
      <c r="V287" s="14">
        <f t="shared" si="76"/>
        <v>0</v>
      </c>
      <c r="W287" s="14">
        <f t="shared" si="77"/>
        <v>0</v>
      </c>
      <c r="X287" s="14">
        <f t="shared" si="78"/>
        <v>0</v>
      </c>
      <c r="Y287" s="173">
        <f t="shared" si="79"/>
        <v>0</v>
      </c>
      <c r="Z287" s="324"/>
      <c r="AA287" s="269"/>
      <c r="AB287" s="269"/>
      <c r="AC287" s="269"/>
      <c r="AD287" s="269"/>
      <c r="AE287" s="269"/>
      <c r="AF287" s="269"/>
      <c r="AG287" s="269"/>
      <c r="AH287" s="269"/>
      <c r="AI287" s="549"/>
      <c r="AJ287" s="549"/>
    </row>
    <row r="288" spans="1:36" ht="18.75" x14ac:dyDescent="0.25">
      <c r="A288" s="333"/>
      <c r="B288" s="336"/>
      <c r="C288" s="341"/>
      <c r="D288" s="33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0"/>
      <c r="S288" s="10"/>
      <c r="T288" s="10"/>
      <c r="U288" s="10"/>
      <c r="V288" s="14">
        <f t="shared" si="76"/>
        <v>0</v>
      </c>
      <c r="W288" s="14">
        <f t="shared" si="77"/>
        <v>0</v>
      </c>
      <c r="X288" s="14">
        <f t="shared" si="78"/>
        <v>0</v>
      </c>
      <c r="Y288" s="173">
        <f t="shared" si="79"/>
        <v>0</v>
      </c>
      <c r="Z288" s="324"/>
      <c r="AA288" s="269"/>
      <c r="AB288" s="269"/>
      <c r="AC288" s="269"/>
      <c r="AD288" s="269"/>
      <c r="AE288" s="269"/>
      <c r="AF288" s="269"/>
      <c r="AG288" s="269"/>
      <c r="AH288" s="269"/>
      <c r="AI288" s="549"/>
      <c r="AJ288" s="549"/>
    </row>
    <row r="289" spans="1:36" ht="18.75" x14ac:dyDescent="0.25">
      <c r="A289" s="333"/>
      <c r="B289" s="336"/>
      <c r="C289" s="341"/>
      <c r="D289" s="339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8"/>
      <c r="S289" s="8"/>
      <c r="T289" s="8"/>
      <c r="U289" s="8"/>
      <c r="V289" s="14">
        <f t="shared" si="76"/>
        <v>0</v>
      </c>
      <c r="W289" s="14">
        <f t="shared" si="77"/>
        <v>0</v>
      </c>
      <c r="X289" s="14">
        <f t="shared" si="78"/>
        <v>0</v>
      </c>
      <c r="Y289" s="173">
        <f t="shared" si="79"/>
        <v>0</v>
      </c>
      <c r="Z289" s="324"/>
      <c r="AA289" s="269"/>
      <c r="AB289" s="269"/>
      <c r="AC289" s="269"/>
      <c r="AD289" s="269"/>
      <c r="AE289" s="269"/>
      <c r="AF289" s="269"/>
      <c r="AG289" s="269"/>
      <c r="AH289" s="269"/>
      <c r="AI289" s="549"/>
      <c r="AJ289" s="549"/>
    </row>
    <row r="290" spans="1:36" ht="18.75" x14ac:dyDescent="0.25">
      <c r="A290" s="333"/>
      <c r="B290" s="336"/>
      <c r="C290" s="341"/>
      <c r="D290" s="33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0"/>
      <c r="S290" s="10"/>
      <c r="T290" s="10"/>
      <c r="U290" s="10"/>
      <c r="V290" s="14">
        <f t="shared" si="76"/>
        <v>0</v>
      </c>
      <c r="W290" s="14">
        <f t="shared" si="77"/>
        <v>0</v>
      </c>
      <c r="X290" s="14">
        <f t="shared" si="78"/>
        <v>0</v>
      </c>
      <c r="Y290" s="173">
        <f t="shared" si="79"/>
        <v>0</v>
      </c>
      <c r="Z290" s="324"/>
      <c r="AA290" s="269"/>
      <c r="AB290" s="269"/>
      <c r="AC290" s="269"/>
      <c r="AD290" s="269"/>
      <c r="AE290" s="269"/>
      <c r="AF290" s="269"/>
      <c r="AG290" s="269"/>
      <c r="AH290" s="269"/>
      <c r="AI290" s="549"/>
      <c r="AJ290" s="549"/>
    </row>
    <row r="291" spans="1:36" ht="19.5" thickBot="1" x14ac:dyDescent="0.3">
      <c r="A291" s="334"/>
      <c r="B291" s="337"/>
      <c r="C291" s="342"/>
      <c r="D291" s="340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2"/>
      <c r="S291" s="12"/>
      <c r="T291" s="12"/>
      <c r="U291" s="12"/>
      <c r="V291" s="15">
        <f t="shared" si="76"/>
        <v>0</v>
      </c>
      <c r="W291" s="15">
        <f t="shared" si="77"/>
        <v>0</v>
      </c>
      <c r="X291" s="15">
        <f t="shared" si="78"/>
        <v>0</v>
      </c>
      <c r="Y291" s="174">
        <f t="shared" si="79"/>
        <v>0</v>
      </c>
      <c r="Z291" s="325"/>
      <c r="AA291" s="270"/>
      <c r="AB291" s="270"/>
      <c r="AC291" s="270"/>
      <c r="AD291" s="270"/>
      <c r="AE291" s="270"/>
      <c r="AF291" s="270"/>
      <c r="AG291" s="270"/>
      <c r="AH291" s="270"/>
      <c r="AI291" s="550"/>
      <c r="AJ291" s="550"/>
    </row>
    <row r="292" spans="1:36" ht="18.75" x14ac:dyDescent="0.25">
      <c r="A292" s="332">
        <v>15</v>
      </c>
      <c r="B292" s="335" t="s">
        <v>72</v>
      </c>
      <c r="C292" s="338" t="s">
        <v>21</v>
      </c>
      <c r="D292" s="338">
        <f>250*0.9</f>
        <v>225</v>
      </c>
      <c r="E292" s="17" t="s">
        <v>73</v>
      </c>
      <c r="F292" s="18">
        <v>0</v>
      </c>
      <c r="G292" s="18">
        <v>3.2</v>
      </c>
      <c r="H292" s="18">
        <v>0.1</v>
      </c>
      <c r="I292" s="18">
        <v>0</v>
      </c>
      <c r="J292" s="18">
        <v>2.2999999999999998</v>
      </c>
      <c r="K292" s="18">
        <v>0</v>
      </c>
      <c r="L292" s="18"/>
      <c r="M292" s="18"/>
      <c r="N292" s="18"/>
      <c r="O292" s="18"/>
      <c r="P292" s="18"/>
      <c r="Q292" s="18"/>
      <c r="R292" s="21">
        <v>380</v>
      </c>
      <c r="S292" s="21">
        <v>380</v>
      </c>
      <c r="T292" s="21">
        <v>380</v>
      </c>
      <c r="U292" s="21">
        <v>380</v>
      </c>
      <c r="V292" s="20">
        <f t="shared" si="76"/>
        <v>1.6500000000000001</v>
      </c>
      <c r="W292" s="20">
        <f t="shared" si="77"/>
        <v>2.2999999999999998</v>
      </c>
      <c r="X292" s="20">
        <f t="shared" si="78"/>
        <v>0</v>
      </c>
      <c r="Y292" s="172">
        <f t="shared" si="79"/>
        <v>0</v>
      </c>
      <c r="Z292" s="331">
        <f t="shared" ref="Z292:AB292" si="85">SUM(V292:V311)</f>
        <v>24.183333333333334</v>
      </c>
      <c r="AA292" s="271">
        <f t="shared" si="85"/>
        <v>19.183333333333334</v>
      </c>
      <c r="AB292" s="271">
        <f t="shared" si="85"/>
        <v>0</v>
      </c>
      <c r="AC292" s="271">
        <f>SUM(Y292:Y311)</f>
        <v>0</v>
      </c>
      <c r="AD292" s="268">
        <f t="shared" ref="AD292" si="86">Z292*0.38*0.9*SQRT(3)</f>
        <v>14.325272614159916</v>
      </c>
      <c r="AE292" s="268">
        <f t="shared" si="81"/>
        <v>11.363465733217133</v>
      </c>
      <c r="AF292" s="268">
        <f t="shared" si="81"/>
        <v>0</v>
      </c>
      <c r="AG292" s="268">
        <f t="shared" si="81"/>
        <v>0</v>
      </c>
      <c r="AH292" s="271">
        <f t="shared" ref="AH292" si="87">MAX(Z292:AC311)</f>
        <v>24.183333333333334</v>
      </c>
      <c r="AI292" s="548">
        <f t="shared" ref="AI292" si="88">AH292*0.38*0.9*SQRT(3)</f>
        <v>14.325272614159916</v>
      </c>
      <c r="AJ292" s="548">
        <f t="shared" ref="AJ292" si="89">D292-AI292</f>
        <v>210.67472738584007</v>
      </c>
    </row>
    <row r="293" spans="1:36" ht="18.75" x14ac:dyDescent="0.25">
      <c r="A293" s="333"/>
      <c r="B293" s="336"/>
      <c r="C293" s="341"/>
      <c r="D293" s="339"/>
      <c r="E293" s="6" t="s">
        <v>74</v>
      </c>
      <c r="F293" s="7">
        <v>21.2</v>
      </c>
      <c r="G293" s="7">
        <v>0.1</v>
      </c>
      <c r="H293" s="7">
        <v>0.1</v>
      </c>
      <c r="I293" s="7">
        <v>13.6</v>
      </c>
      <c r="J293" s="7">
        <v>0.1</v>
      </c>
      <c r="K293" s="7">
        <v>0</v>
      </c>
      <c r="L293" s="7"/>
      <c r="M293" s="7"/>
      <c r="N293" s="7"/>
      <c r="O293" s="7"/>
      <c r="P293" s="7"/>
      <c r="Q293" s="7"/>
      <c r="R293" s="8">
        <v>380</v>
      </c>
      <c r="S293" s="8">
        <v>380</v>
      </c>
      <c r="T293" s="8">
        <v>380</v>
      </c>
      <c r="U293" s="8">
        <v>380</v>
      </c>
      <c r="V293" s="14">
        <f t="shared" si="76"/>
        <v>7.1333333333333337</v>
      </c>
      <c r="W293" s="14">
        <f t="shared" si="77"/>
        <v>6.85</v>
      </c>
      <c r="X293" s="14">
        <f t="shared" si="78"/>
        <v>0</v>
      </c>
      <c r="Y293" s="173">
        <f t="shared" si="79"/>
        <v>0</v>
      </c>
      <c r="Z293" s="324"/>
      <c r="AA293" s="269"/>
      <c r="AB293" s="269"/>
      <c r="AC293" s="269"/>
      <c r="AD293" s="269"/>
      <c r="AE293" s="269"/>
      <c r="AF293" s="269"/>
      <c r="AG293" s="269"/>
      <c r="AH293" s="269"/>
      <c r="AI293" s="549"/>
      <c r="AJ293" s="549"/>
    </row>
    <row r="294" spans="1:36" ht="18.75" x14ac:dyDescent="0.25">
      <c r="A294" s="333"/>
      <c r="B294" s="336"/>
      <c r="C294" s="341"/>
      <c r="D294" s="339"/>
      <c r="E294" s="9" t="s">
        <v>75</v>
      </c>
      <c r="F294" s="9">
        <v>13</v>
      </c>
      <c r="G294" s="9">
        <v>4.4000000000000004</v>
      </c>
      <c r="H294" s="9">
        <v>13.7</v>
      </c>
      <c r="I294" s="9">
        <v>8.6</v>
      </c>
      <c r="J294" s="9">
        <v>8.4</v>
      </c>
      <c r="K294" s="9">
        <v>11.8</v>
      </c>
      <c r="L294" s="9"/>
      <c r="M294" s="9"/>
      <c r="N294" s="9"/>
      <c r="O294" s="9"/>
      <c r="P294" s="9"/>
      <c r="Q294" s="9"/>
      <c r="R294" s="8">
        <v>380</v>
      </c>
      <c r="S294" s="8">
        <v>380</v>
      </c>
      <c r="T294" s="8">
        <v>380</v>
      </c>
      <c r="U294" s="8">
        <v>380</v>
      </c>
      <c r="V294" s="14">
        <f t="shared" si="76"/>
        <v>10.366666666666665</v>
      </c>
      <c r="W294" s="14">
        <f t="shared" si="77"/>
        <v>9.6</v>
      </c>
      <c r="X294" s="14">
        <f t="shared" si="78"/>
        <v>0</v>
      </c>
      <c r="Y294" s="173">
        <f t="shared" si="79"/>
        <v>0</v>
      </c>
      <c r="Z294" s="324"/>
      <c r="AA294" s="269"/>
      <c r="AB294" s="269"/>
      <c r="AC294" s="269"/>
      <c r="AD294" s="269"/>
      <c r="AE294" s="269"/>
      <c r="AF294" s="269"/>
      <c r="AG294" s="269"/>
      <c r="AH294" s="269"/>
      <c r="AI294" s="549"/>
      <c r="AJ294" s="549"/>
    </row>
    <row r="295" spans="1:36" ht="18.75" x14ac:dyDescent="0.25">
      <c r="A295" s="333"/>
      <c r="B295" s="336"/>
      <c r="C295" s="341"/>
      <c r="D295" s="339"/>
      <c r="E295" s="6" t="s">
        <v>76</v>
      </c>
      <c r="F295" s="6">
        <v>11.1</v>
      </c>
      <c r="G295" s="6">
        <v>2.2000000000000002</v>
      </c>
      <c r="H295" s="6">
        <v>1.8</v>
      </c>
      <c r="I295" s="6">
        <v>0.2</v>
      </c>
      <c r="J295" s="6">
        <v>0.5</v>
      </c>
      <c r="K295" s="6">
        <v>0.6</v>
      </c>
      <c r="L295" s="6"/>
      <c r="M295" s="6"/>
      <c r="N295" s="6"/>
      <c r="O295" s="6"/>
      <c r="P295" s="6"/>
      <c r="Q295" s="6"/>
      <c r="R295" s="8">
        <v>380</v>
      </c>
      <c r="S295" s="8">
        <v>380</v>
      </c>
      <c r="T295" s="8">
        <v>380</v>
      </c>
      <c r="U295" s="8">
        <v>380</v>
      </c>
      <c r="V295" s="14">
        <f t="shared" si="76"/>
        <v>5.0333333333333341</v>
      </c>
      <c r="W295" s="14">
        <f t="shared" si="77"/>
        <v>0.43333333333333329</v>
      </c>
      <c r="X295" s="14">
        <f t="shared" si="78"/>
        <v>0</v>
      </c>
      <c r="Y295" s="173">
        <f t="shared" si="79"/>
        <v>0</v>
      </c>
      <c r="Z295" s="324"/>
      <c r="AA295" s="269"/>
      <c r="AB295" s="269"/>
      <c r="AC295" s="269"/>
      <c r="AD295" s="269"/>
      <c r="AE295" s="269"/>
      <c r="AF295" s="269"/>
      <c r="AG295" s="269"/>
      <c r="AH295" s="269"/>
      <c r="AI295" s="549"/>
      <c r="AJ295" s="549"/>
    </row>
    <row r="296" spans="1:36" ht="18.75" x14ac:dyDescent="0.25">
      <c r="A296" s="333"/>
      <c r="B296" s="336"/>
      <c r="C296" s="341"/>
      <c r="D296" s="33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0"/>
      <c r="S296" s="10"/>
      <c r="T296" s="10"/>
      <c r="U296" s="10"/>
      <c r="V296" s="14">
        <f t="shared" si="76"/>
        <v>0</v>
      </c>
      <c r="W296" s="14">
        <f t="shared" si="77"/>
        <v>0</v>
      </c>
      <c r="X296" s="14">
        <f t="shared" si="78"/>
        <v>0</v>
      </c>
      <c r="Y296" s="173">
        <f t="shared" si="79"/>
        <v>0</v>
      </c>
      <c r="Z296" s="324"/>
      <c r="AA296" s="269"/>
      <c r="AB296" s="269"/>
      <c r="AC296" s="269"/>
      <c r="AD296" s="269"/>
      <c r="AE296" s="269"/>
      <c r="AF296" s="269"/>
      <c r="AG296" s="269"/>
      <c r="AH296" s="269"/>
      <c r="AI296" s="549"/>
      <c r="AJ296" s="549"/>
    </row>
    <row r="297" spans="1:36" ht="18.75" x14ac:dyDescent="0.25">
      <c r="A297" s="333"/>
      <c r="B297" s="336"/>
      <c r="C297" s="341"/>
      <c r="D297" s="339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8"/>
      <c r="S297" s="8"/>
      <c r="T297" s="8"/>
      <c r="U297" s="8"/>
      <c r="V297" s="14">
        <f t="shared" si="76"/>
        <v>0</v>
      </c>
      <c r="W297" s="14">
        <f t="shared" si="77"/>
        <v>0</v>
      </c>
      <c r="X297" s="14">
        <f t="shared" si="78"/>
        <v>0</v>
      </c>
      <c r="Y297" s="173">
        <f t="shared" si="79"/>
        <v>0</v>
      </c>
      <c r="Z297" s="324"/>
      <c r="AA297" s="269"/>
      <c r="AB297" s="269"/>
      <c r="AC297" s="269"/>
      <c r="AD297" s="269"/>
      <c r="AE297" s="269"/>
      <c r="AF297" s="269"/>
      <c r="AG297" s="269"/>
      <c r="AH297" s="269"/>
      <c r="AI297" s="549"/>
      <c r="AJ297" s="549"/>
    </row>
    <row r="298" spans="1:36" ht="18.75" x14ac:dyDescent="0.25">
      <c r="A298" s="333"/>
      <c r="B298" s="336"/>
      <c r="C298" s="341"/>
      <c r="D298" s="33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0"/>
      <c r="S298" s="10"/>
      <c r="T298" s="10"/>
      <c r="U298" s="10"/>
      <c r="V298" s="14">
        <f t="shared" si="76"/>
        <v>0</v>
      </c>
      <c r="W298" s="14">
        <f t="shared" si="77"/>
        <v>0</v>
      </c>
      <c r="X298" s="14">
        <f t="shared" si="78"/>
        <v>0</v>
      </c>
      <c r="Y298" s="173">
        <f t="shared" si="79"/>
        <v>0</v>
      </c>
      <c r="Z298" s="324"/>
      <c r="AA298" s="269"/>
      <c r="AB298" s="269"/>
      <c r="AC298" s="269"/>
      <c r="AD298" s="269"/>
      <c r="AE298" s="269"/>
      <c r="AF298" s="269"/>
      <c r="AG298" s="269"/>
      <c r="AH298" s="269"/>
      <c r="AI298" s="549"/>
      <c r="AJ298" s="549"/>
    </row>
    <row r="299" spans="1:36" ht="18.75" x14ac:dyDescent="0.25">
      <c r="A299" s="333"/>
      <c r="B299" s="336"/>
      <c r="C299" s="341"/>
      <c r="D299" s="339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8"/>
      <c r="S299" s="8"/>
      <c r="T299" s="8"/>
      <c r="U299" s="8"/>
      <c r="V299" s="14">
        <f t="shared" si="76"/>
        <v>0</v>
      </c>
      <c r="W299" s="14">
        <f t="shared" si="77"/>
        <v>0</v>
      </c>
      <c r="X299" s="14">
        <f t="shared" si="78"/>
        <v>0</v>
      </c>
      <c r="Y299" s="173">
        <f t="shared" si="79"/>
        <v>0</v>
      </c>
      <c r="Z299" s="324"/>
      <c r="AA299" s="269"/>
      <c r="AB299" s="269"/>
      <c r="AC299" s="269"/>
      <c r="AD299" s="269"/>
      <c r="AE299" s="269"/>
      <c r="AF299" s="269"/>
      <c r="AG299" s="269"/>
      <c r="AH299" s="269"/>
      <c r="AI299" s="549"/>
      <c r="AJ299" s="549"/>
    </row>
    <row r="300" spans="1:36" ht="18.75" x14ac:dyDescent="0.25">
      <c r="A300" s="333"/>
      <c r="B300" s="336"/>
      <c r="C300" s="341"/>
      <c r="D300" s="33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0"/>
      <c r="S300" s="10"/>
      <c r="T300" s="10"/>
      <c r="U300" s="10"/>
      <c r="V300" s="14">
        <f t="shared" si="76"/>
        <v>0</v>
      </c>
      <c r="W300" s="14">
        <f t="shared" si="77"/>
        <v>0</v>
      </c>
      <c r="X300" s="14">
        <f t="shared" si="78"/>
        <v>0</v>
      </c>
      <c r="Y300" s="173">
        <f t="shared" si="79"/>
        <v>0</v>
      </c>
      <c r="Z300" s="324"/>
      <c r="AA300" s="269"/>
      <c r="AB300" s="269"/>
      <c r="AC300" s="269"/>
      <c r="AD300" s="269"/>
      <c r="AE300" s="269"/>
      <c r="AF300" s="269"/>
      <c r="AG300" s="269"/>
      <c r="AH300" s="269"/>
      <c r="AI300" s="549"/>
      <c r="AJ300" s="549"/>
    </row>
    <row r="301" spans="1:36" ht="18.75" x14ac:dyDescent="0.25">
      <c r="A301" s="333"/>
      <c r="B301" s="336"/>
      <c r="C301" s="341"/>
      <c r="D301" s="339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8"/>
      <c r="S301" s="8"/>
      <c r="T301" s="8"/>
      <c r="U301" s="8"/>
      <c r="V301" s="14">
        <f t="shared" si="76"/>
        <v>0</v>
      </c>
      <c r="W301" s="14">
        <f t="shared" si="77"/>
        <v>0</v>
      </c>
      <c r="X301" s="14">
        <f t="shared" si="78"/>
        <v>0</v>
      </c>
      <c r="Y301" s="173">
        <f t="shared" si="79"/>
        <v>0</v>
      </c>
      <c r="Z301" s="324"/>
      <c r="AA301" s="269"/>
      <c r="AB301" s="269"/>
      <c r="AC301" s="269"/>
      <c r="AD301" s="269"/>
      <c r="AE301" s="269"/>
      <c r="AF301" s="269"/>
      <c r="AG301" s="269"/>
      <c r="AH301" s="269"/>
      <c r="AI301" s="549"/>
      <c r="AJ301" s="549"/>
    </row>
    <row r="302" spans="1:36" ht="18.75" x14ac:dyDescent="0.25">
      <c r="A302" s="333"/>
      <c r="B302" s="336"/>
      <c r="C302" s="341"/>
      <c r="D302" s="33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0"/>
      <c r="S302" s="10"/>
      <c r="T302" s="10"/>
      <c r="U302" s="10"/>
      <c r="V302" s="14">
        <f t="shared" si="76"/>
        <v>0</v>
      </c>
      <c r="W302" s="14">
        <f t="shared" si="77"/>
        <v>0</v>
      </c>
      <c r="X302" s="14">
        <f t="shared" si="78"/>
        <v>0</v>
      </c>
      <c r="Y302" s="173">
        <f t="shared" si="79"/>
        <v>0</v>
      </c>
      <c r="Z302" s="324"/>
      <c r="AA302" s="269"/>
      <c r="AB302" s="269"/>
      <c r="AC302" s="269"/>
      <c r="AD302" s="269"/>
      <c r="AE302" s="269"/>
      <c r="AF302" s="269"/>
      <c r="AG302" s="269"/>
      <c r="AH302" s="269"/>
      <c r="AI302" s="549"/>
      <c r="AJ302" s="549"/>
    </row>
    <row r="303" spans="1:36" ht="18.75" x14ac:dyDescent="0.25">
      <c r="A303" s="333"/>
      <c r="B303" s="336"/>
      <c r="C303" s="341"/>
      <c r="D303" s="339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8"/>
      <c r="S303" s="8"/>
      <c r="T303" s="8"/>
      <c r="U303" s="8"/>
      <c r="V303" s="14">
        <f t="shared" si="76"/>
        <v>0</v>
      </c>
      <c r="W303" s="14">
        <f t="shared" si="77"/>
        <v>0</v>
      </c>
      <c r="X303" s="14">
        <f t="shared" si="78"/>
        <v>0</v>
      </c>
      <c r="Y303" s="173">
        <f t="shared" si="79"/>
        <v>0</v>
      </c>
      <c r="Z303" s="324"/>
      <c r="AA303" s="269"/>
      <c r="AB303" s="269"/>
      <c r="AC303" s="269"/>
      <c r="AD303" s="269"/>
      <c r="AE303" s="269"/>
      <c r="AF303" s="269"/>
      <c r="AG303" s="269"/>
      <c r="AH303" s="269"/>
      <c r="AI303" s="549"/>
      <c r="AJ303" s="549"/>
    </row>
    <row r="304" spans="1:36" ht="18.75" x14ac:dyDescent="0.25">
      <c r="A304" s="333"/>
      <c r="B304" s="336"/>
      <c r="C304" s="341"/>
      <c r="D304" s="33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0"/>
      <c r="S304" s="10"/>
      <c r="T304" s="10"/>
      <c r="U304" s="10"/>
      <c r="V304" s="14">
        <f t="shared" si="76"/>
        <v>0</v>
      </c>
      <c r="W304" s="14">
        <f t="shared" si="77"/>
        <v>0</v>
      </c>
      <c r="X304" s="14">
        <f t="shared" si="78"/>
        <v>0</v>
      </c>
      <c r="Y304" s="173">
        <f t="shared" si="79"/>
        <v>0</v>
      </c>
      <c r="Z304" s="324"/>
      <c r="AA304" s="269"/>
      <c r="AB304" s="269"/>
      <c r="AC304" s="269"/>
      <c r="AD304" s="269"/>
      <c r="AE304" s="269"/>
      <c r="AF304" s="269"/>
      <c r="AG304" s="269"/>
      <c r="AH304" s="269"/>
      <c r="AI304" s="549"/>
      <c r="AJ304" s="549"/>
    </row>
    <row r="305" spans="1:36" ht="18.75" x14ac:dyDescent="0.25">
      <c r="A305" s="333"/>
      <c r="B305" s="336"/>
      <c r="C305" s="341"/>
      <c r="D305" s="339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8"/>
      <c r="S305" s="8"/>
      <c r="T305" s="8"/>
      <c r="U305" s="8"/>
      <c r="V305" s="14">
        <f t="shared" si="76"/>
        <v>0</v>
      </c>
      <c r="W305" s="14">
        <f t="shared" si="77"/>
        <v>0</v>
      </c>
      <c r="X305" s="14">
        <f t="shared" si="78"/>
        <v>0</v>
      </c>
      <c r="Y305" s="173">
        <f t="shared" si="79"/>
        <v>0</v>
      </c>
      <c r="Z305" s="324"/>
      <c r="AA305" s="269"/>
      <c r="AB305" s="269"/>
      <c r="AC305" s="269"/>
      <c r="AD305" s="269"/>
      <c r="AE305" s="269"/>
      <c r="AF305" s="269"/>
      <c r="AG305" s="269"/>
      <c r="AH305" s="269"/>
      <c r="AI305" s="549"/>
      <c r="AJ305" s="549"/>
    </row>
    <row r="306" spans="1:36" ht="18.75" x14ac:dyDescent="0.25">
      <c r="A306" s="333"/>
      <c r="B306" s="336"/>
      <c r="C306" s="341"/>
      <c r="D306" s="33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0"/>
      <c r="S306" s="10"/>
      <c r="T306" s="10"/>
      <c r="U306" s="10"/>
      <c r="V306" s="14">
        <f t="shared" si="76"/>
        <v>0</v>
      </c>
      <c r="W306" s="14">
        <f t="shared" si="77"/>
        <v>0</v>
      </c>
      <c r="X306" s="14">
        <f t="shared" si="78"/>
        <v>0</v>
      </c>
      <c r="Y306" s="173">
        <f t="shared" si="79"/>
        <v>0</v>
      </c>
      <c r="Z306" s="324"/>
      <c r="AA306" s="269"/>
      <c r="AB306" s="269"/>
      <c r="AC306" s="269"/>
      <c r="AD306" s="269"/>
      <c r="AE306" s="269"/>
      <c r="AF306" s="269"/>
      <c r="AG306" s="269"/>
      <c r="AH306" s="269"/>
      <c r="AI306" s="549"/>
      <c r="AJ306" s="549"/>
    </row>
    <row r="307" spans="1:36" ht="18.75" x14ac:dyDescent="0.25">
      <c r="A307" s="333"/>
      <c r="B307" s="336"/>
      <c r="C307" s="341"/>
      <c r="D307" s="339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8"/>
      <c r="S307" s="8"/>
      <c r="T307" s="8"/>
      <c r="U307" s="8"/>
      <c r="V307" s="14">
        <f t="shared" si="76"/>
        <v>0</v>
      </c>
      <c r="W307" s="14">
        <f t="shared" si="77"/>
        <v>0</v>
      </c>
      <c r="X307" s="14">
        <f t="shared" si="78"/>
        <v>0</v>
      </c>
      <c r="Y307" s="173">
        <f t="shared" si="79"/>
        <v>0</v>
      </c>
      <c r="Z307" s="324"/>
      <c r="AA307" s="269"/>
      <c r="AB307" s="269"/>
      <c r="AC307" s="269"/>
      <c r="AD307" s="269"/>
      <c r="AE307" s="269"/>
      <c r="AF307" s="269"/>
      <c r="AG307" s="269"/>
      <c r="AH307" s="269"/>
      <c r="AI307" s="549"/>
      <c r="AJ307" s="549"/>
    </row>
    <row r="308" spans="1:36" ht="18.75" x14ac:dyDescent="0.25">
      <c r="A308" s="333"/>
      <c r="B308" s="336"/>
      <c r="C308" s="341"/>
      <c r="D308" s="33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0"/>
      <c r="S308" s="10"/>
      <c r="T308" s="10"/>
      <c r="U308" s="10"/>
      <c r="V308" s="14">
        <f t="shared" si="76"/>
        <v>0</v>
      </c>
      <c r="W308" s="14">
        <f t="shared" si="77"/>
        <v>0</v>
      </c>
      <c r="X308" s="14">
        <f t="shared" si="78"/>
        <v>0</v>
      </c>
      <c r="Y308" s="173">
        <f t="shared" si="79"/>
        <v>0</v>
      </c>
      <c r="Z308" s="324"/>
      <c r="AA308" s="269"/>
      <c r="AB308" s="269"/>
      <c r="AC308" s="269"/>
      <c r="AD308" s="269"/>
      <c r="AE308" s="269"/>
      <c r="AF308" s="269"/>
      <c r="AG308" s="269"/>
      <c r="AH308" s="269"/>
      <c r="AI308" s="549"/>
      <c r="AJ308" s="549"/>
    </row>
    <row r="309" spans="1:36" ht="18.75" x14ac:dyDescent="0.25">
      <c r="A309" s="333"/>
      <c r="B309" s="336"/>
      <c r="C309" s="341"/>
      <c r="D309" s="33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8"/>
      <c r="S309" s="8"/>
      <c r="T309" s="8"/>
      <c r="U309" s="8"/>
      <c r="V309" s="14">
        <f t="shared" si="76"/>
        <v>0</v>
      </c>
      <c r="W309" s="14">
        <f t="shared" si="77"/>
        <v>0</v>
      </c>
      <c r="X309" s="14">
        <f t="shared" si="78"/>
        <v>0</v>
      </c>
      <c r="Y309" s="173">
        <f t="shared" si="79"/>
        <v>0</v>
      </c>
      <c r="Z309" s="324"/>
      <c r="AA309" s="269"/>
      <c r="AB309" s="269"/>
      <c r="AC309" s="269"/>
      <c r="AD309" s="269"/>
      <c r="AE309" s="269"/>
      <c r="AF309" s="269"/>
      <c r="AG309" s="269"/>
      <c r="AH309" s="269"/>
      <c r="AI309" s="549"/>
      <c r="AJ309" s="549"/>
    </row>
    <row r="310" spans="1:36" ht="18.75" x14ac:dyDescent="0.25">
      <c r="A310" s="333"/>
      <c r="B310" s="336"/>
      <c r="C310" s="341"/>
      <c r="D310" s="33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0"/>
      <c r="S310" s="10"/>
      <c r="T310" s="10"/>
      <c r="U310" s="10"/>
      <c r="V310" s="14">
        <f t="shared" si="76"/>
        <v>0</v>
      </c>
      <c r="W310" s="14">
        <f t="shared" si="77"/>
        <v>0</v>
      </c>
      <c r="X310" s="14">
        <f t="shared" si="78"/>
        <v>0</v>
      </c>
      <c r="Y310" s="173">
        <f t="shared" si="79"/>
        <v>0</v>
      </c>
      <c r="Z310" s="324"/>
      <c r="AA310" s="269"/>
      <c r="AB310" s="269"/>
      <c r="AC310" s="269"/>
      <c r="AD310" s="269"/>
      <c r="AE310" s="269"/>
      <c r="AF310" s="269"/>
      <c r="AG310" s="269"/>
      <c r="AH310" s="269"/>
      <c r="AI310" s="549"/>
      <c r="AJ310" s="549"/>
    </row>
    <row r="311" spans="1:36" ht="19.5" thickBot="1" x14ac:dyDescent="0.3">
      <c r="A311" s="334"/>
      <c r="B311" s="337"/>
      <c r="C311" s="342"/>
      <c r="D311" s="340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2"/>
      <c r="S311" s="12"/>
      <c r="T311" s="12"/>
      <c r="U311" s="12"/>
      <c r="V311" s="15">
        <f t="shared" si="76"/>
        <v>0</v>
      </c>
      <c r="W311" s="15">
        <f t="shared" si="77"/>
        <v>0</v>
      </c>
      <c r="X311" s="15">
        <f t="shared" si="78"/>
        <v>0</v>
      </c>
      <c r="Y311" s="174">
        <f t="shared" si="79"/>
        <v>0</v>
      </c>
      <c r="Z311" s="325"/>
      <c r="AA311" s="270"/>
      <c r="AB311" s="270"/>
      <c r="AC311" s="270"/>
      <c r="AD311" s="270"/>
      <c r="AE311" s="270"/>
      <c r="AF311" s="270"/>
      <c r="AG311" s="270"/>
      <c r="AH311" s="270"/>
      <c r="AI311" s="550"/>
      <c r="AJ311" s="550"/>
    </row>
    <row r="312" spans="1:36" ht="18.75" x14ac:dyDescent="0.25">
      <c r="A312" s="332">
        <v>16</v>
      </c>
      <c r="B312" s="335" t="s">
        <v>885</v>
      </c>
      <c r="C312" s="338" t="s">
        <v>87</v>
      </c>
      <c r="D312" s="338">
        <f>400*0.9</f>
        <v>360</v>
      </c>
      <c r="E312" s="17" t="s">
        <v>78</v>
      </c>
      <c r="F312" s="18">
        <v>0.1</v>
      </c>
      <c r="G312" s="18">
        <v>4.9000000000000004</v>
      </c>
      <c r="H312" s="18">
        <v>0.3</v>
      </c>
      <c r="I312" s="18">
        <v>0.2</v>
      </c>
      <c r="J312" s="18">
        <v>5</v>
      </c>
      <c r="K312" s="18">
        <v>30.3</v>
      </c>
      <c r="L312" s="18"/>
      <c r="M312" s="18"/>
      <c r="N312" s="18"/>
      <c r="O312" s="18"/>
      <c r="P312" s="18"/>
      <c r="Q312" s="18"/>
      <c r="R312" s="21">
        <v>380</v>
      </c>
      <c r="S312" s="21">
        <v>380</v>
      </c>
      <c r="T312" s="21">
        <v>380</v>
      </c>
      <c r="U312" s="21">
        <v>380</v>
      </c>
      <c r="V312" s="20">
        <f t="shared" si="76"/>
        <v>1.7666666666666666</v>
      </c>
      <c r="W312" s="20">
        <f t="shared" si="77"/>
        <v>11.833333333333334</v>
      </c>
      <c r="X312" s="20">
        <f t="shared" si="78"/>
        <v>0</v>
      </c>
      <c r="Y312" s="172">
        <f t="shared" si="79"/>
        <v>0</v>
      </c>
      <c r="Z312" s="331">
        <f t="shared" ref="Z312:AB312" si="90">SUM(V312:V331)</f>
        <v>38.966666666666669</v>
      </c>
      <c r="AA312" s="271">
        <f t="shared" si="90"/>
        <v>59.06666666666667</v>
      </c>
      <c r="AB312" s="271">
        <f t="shared" si="90"/>
        <v>0</v>
      </c>
      <c r="AC312" s="271">
        <f>SUM(Y312:Y331)</f>
        <v>0</v>
      </c>
      <c r="AD312" s="268">
        <f t="shared" ref="AD312:AG332" si="91">Z312*0.38*0.9*SQRT(3)</f>
        <v>23.082348292147401</v>
      </c>
      <c r="AE312" s="268">
        <f t="shared" si="91"/>
        <v>34.988811953537379</v>
      </c>
      <c r="AF312" s="268">
        <f t="shared" si="91"/>
        <v>0</v>
      </c>
      <c r="AG312" s="268">
        <f t="shared" si="91"/>
        <v>0</v>
      </c>
      <c r="AH312" s="271">
        <f t="shared" ref="AH312" si="92">MAX(Z312:AC331)</f>
        <v>59.06666666666667</v>
      </c>
      <c r="AI312" s="548">
        <f t="shared" ref="AI312" si="93">AH312*0.38*0.9*SQRT(3)</f>
        <v>34.988811953537379</v>
      </c>
      <c r="AJ312" s="548">
        <f t="shared" ref="AJ312" si="94">D312-AI312</f>
        <v>325.01118804646262</v>
      </c>
    </row>
    <row r="313" spans="1:36" ht="18.75" x14ac:dyDescent="0.25">
      <c r="A313" s="333"/>
      <c r="B313" s="336"/>
      <c r="C313" s="341"/>
      <c r="D313" s="339"/>
      <c r="E313" s="6" t="s">
        <v>90</v>
      </c>
      <c r="F313" s="7">
        <v>17</v>
      </c>
      <c r="G313" s="7">
        <v>5</v>
      </c>
      <c r="H313" s="7">
        <v>1.2</v>
      </c>
      <c r="I313" s="7">
        <v>29</v>
      </c>
      <c r="J313" s="7">
        <v>21</v>
      </c>
      <c r="K313" s="7">
        <v>2.5</v>
      </c>
      <c r="L313" s="7"/>
      <c r="M313" s="7"/>
      <c r="N313" s="7"/>
      <c r="O313" s="7"/>
      <c r="P313" s="7"/>
      <c r="Q313" s="7"/>
      <c r="R313" s="8">
        <v>380</v>
      </c>
      <c r="S313" s="8">
        <v>380</v>
      </c>
      <c r="T313" s="8">
        <v>380</v>
      </c>
      <c r="U313" s="8">
        <v>380</v>
      </c>
      <c r="V313" s="14">
        <f t="shared" si="76"/>
        <v>7.7333333333333334</v>
      </c>
      <c r="W313" s="14">
        <f t="shared" si="77"/>
        <v>17.5</v>
      </c>
      <c r="X313" s="14">
        <f t="shared" si="78"/>
        <v>0</v>
      </c>
      <c r="Y313" s="173">
        <f t="shared" si="79"/>
        <v>0</v>
      </c>
      <c r="Z313" s="324"/>
      <c r="AA313" s="269"/>
      <c r="AB313" s="269"/>
      <c r="AC313" s="269"/>
      <c r="AD313" s="269"/>
      <c r="AE313" s="269"/>
      <c r="AF313" s="269"/>
      <c r="AG313" s="269"/>
      <c r="AH313" s="269"/>
      <c r="AI313" s="549"/>
      <c r="AJ313" s="549"/>
    </row>
    <row r="314" spans="1:36" ht="18.75" x14ac:dyDescent="0.25">
      <c r="A314" s="333"/>
      <c r="B314" s="336"/>
      <c r="C314" s="341"/>
      <c r="D314" s="339"/>
      <c r="E314" s="9" t="s">
        <v>80</v>
      </c>
      <c r="F314" s="9">
        <v>9</v>
      </c>
      <c r="G314" s="9">
        <v>20.7</v>
      </c>
      <c r="H314" s="9">
        <v>25.3</v>
      </c>
      <c r="I314" s="9">
        <v>16.399999999999999</v>
      </c>
      <c r="J314" s="9">
        <v>18.8</v>
      </c>
      <c r="K314" s="9">
        <v>30</v>
      </c>
      <c r="L314" s="9"/>
      <c r="M314" s="9"/>
      <c r="N314" s="9"/>
      <c r="O314" s="9"/>
      <c r="P314" s="9"/>
      <c r="Q314" s="9"/>
      <c r="R314" s="8">
        <v>380</v>
      </c>
      <c r="S314" s="8">
        <v>380</v>
      </c>
      <c r="T314" s="8">
        <v>380</v>
      </c>
      <c r="U314" s="8">
        <v>380</v>
      </c>
      <c r="V314" s="14">
        <f t="shared" si="76"/>
        <v>18.333333333333332</v>
      </c>
      <c r="W314" s="14">
        <f t="shared" si="77"/>
        <v>21.733333333333334</v>
      </c>
      <c r="X314" s="14">
        <f t="shared" si="78"/>
        <v>0</v>
      </c>
      <c r="Y314" s="173">
        <f t="shared" si="79"/>
        <v>0</v>
      </c>
      <c r="Z314" s="324"/>
      <c r="AA314" s="269"/>
      <c r="AB314" s="269"/>
      <c r="AC314" s="269"/>
      <c r="AD314" s="269"/>
      <c r="AE314" s="269"/>
      <c r="AF314" s="269"/>
      <c r="AG314" s="269"/>
      <c r="AH314" s="269"/>
      <c r="AI314" s="549"/>
      <c r="AJ314" s="549"/>
    </row>
    <row r="315" spans="1:36" ht="18.75" x14ac:dyDescent="0.25">
      <c r="A315" s="333"/>
      <c r="B315" s="336"/>
      <c r="C315" s="341"/>
      <c r="D315" s="339"/>
      <c r="E315" s="6" t="s">
        <v>81</v>
      </c>
      <c r="F315" s="6">
        <v>0.2</v>
      </c>
      <c r="G315" s="6">
        <v>10.5</v>
      </c>
      <c r="H315" s="6">
        <v>22.7</v>
      </c>
      <c r="I315" s="6">
        <v>0.5</v>
      </c>
      <c r="J315" s="6">
        <v>8</v>
      </c>
      <c r="K315" s="6">
        <v>15.5</v>
      </c>
      <c r="L315" s="6"/>
      <c r="M315" s="6"/>
      <c r="N315" s="6"/>
      <c r="O315" s="6"/>
      <c r="P315" s="6"/>
      <c r="Q315" s="6"/>
      <c r="R315" s="8">
        <v>380</v>
      </c>
      <c r="S315" s="8">
        <v>380</v>
      </c>
      <c r="T315" s="8">
        <v>380</v>
      </c>
      <c r="U315" s="8">
        <v>380</v>
      </c>
      <c r="V315" s="14">
        <f t="shared" si="76"/>
        <v>11.133333333333333</v>
      </c>
      <c r="W315" s="14">
        <f t="shared" si="77"/>
        <v>8</v>
      </c>
      <c r="X315" s="14">
        <f t="shared" si="78"/>
        <v>0</v>
      </c>
      <c r="Y315" s="173">
        <f t="shared" si="79"/>
        <v>0</v>
      </c>
      <c r="Z315" s="324"/>
      <c r="AA315" s="269"/>
      <c r="AB315" s="269"/>
      <c r="AC315" s="269"/>
      <c r="AD315" s="269"/>
      <c r="AE315" s="269"/>
      <c r="AF315" s="269"/>
      <c r="AG315" s="269"/>
      <c r="AH315" s="269"/>
      <c r="AI315" s="549"/>
      <c r="AJ315" s="549"/>
    </row>
    <row r="316" spans="1:36" ht="18.75" x14ac:dyDescent="0.25">
      <c r="A316" s="333"/>
      <c r="B316" s="336"/>
      <c r="C316" s="341"/>
      <c r="D316" s="33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0"/>
      <c r="S316" s="10"/>
      <c r="T316" s="10"/>
      <c r="U316" s="10"/>
      <c r="V316" s="14">
        <f t="shared" si="76"/>
        <v>0</v>
      </c>
      <c r="W316" s="14">
        <f t="shared" si="77"/>
        <v>0</v>
      </c>
      <c r="X316" s="14">
        <f t="shared" si="78"/>
        <v>0</v>
      </c>
      <c r="Y316" s="173">
        <f t="shared" si="79"/>
        <v>0</v>
      </c>
      <c r="Z316" s="324"/>
      <c r="AA316" s="269"/>
      <c r="AB316" s="269"/>
      <c r="AC316" s="269"/>
      <c r="AD316" s="269"/>
      <c r="AE316" s="269"/>
      <c r="AF316" s="269"/>
      <c r="AG316" s="269"/>
      <c r="AH316" s="269"/>
      <c r="AI316" s="549"/>
      <c r="AJ316" s="549"/>
    </row>
    <row r="317" spans="1:36" ht="18.75" x14ac:dyDescent="0.25">
      <c r="A317" s="333"/>
      <c r="B317" s="336"/>
      <c r="C317" s="341"/>
      <c r="D317" s="339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8"/>
      <c r="S317" s="8"/>
      <c r="T317" s="8"/>
      <c r="U317" s="8"/>
      <c r="V317" s="14">
        <f t="shared" si="76"/>
        <v>0</v>
      </c>
      <c r="W317" s="14">
        <f t="shared" si="77"/>
        <v>0</v>
      </c>
      <c r="X317" s="14">
        <f t="shared" si="78"/>
        <v>0</v>
      </c>
      <c r="Y317" s="173">
        <f t="shared" si="79"/>
        <v>0</v>
      </c>
      <c r="Z317" s="324"/>
      <c r="AA317" s="269"/>
      <c r="AB317" s="269"/>
      <c r="AC317" s="269"/>
      <c r="AD317" s="269"/>
      <c r="AE317" s="269"/>
      <c r="AF317" s="269"/>
      <c r="AG317" s="269"/>
      <c r="AH317" s="269"/>
      <c r="AI317" s="549"/>
      <c r="AJ317" s="549"/>
    </row>
    <row r="318" spans="1:36" ht="18.75" x14ac:dyDescent="0.25">
      <c r="A318" s="333"/>
      <c r="B318" s="336"/>
      <c r="C318" s="341"/>
      <c r="D318" s="33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0"/>
      <c r="S318" s="10"/>
      <c r="T318" s="10"/>
      <c r="U318" s="10"/>
      <c r="V318" s="14">
        <f t="shared" si="76"/>
        <v>0</v>
      </c>
      <c r="W318" s="14">
        <f t="shared" si="77"/>
        <v>0</v>
      </c>
      <c r="X318" s="14">
        <f t="shared" si="78"/>
        <v>0</v>
      </c>
      <c r="Y318" s="173">
        <f t="shared" si="79"/>
        <v>0</v>
      </c>
      <c r="Z318" s="324"/>
      <c r="AA318" s="269"/>
      <c r="AB318" s="269"/>
      <c r="AC318" s="269"/>
      <c r="AD318" s="269"/>
      <c r="AE318" s="269"/>
      <c r="AF318" s="269"/>
      <c r="AG318" s="269"/>
      <c r="AH318" s="269"/>
      <c r="AI318" s="549"/>
      <c r="AJ318" s="549"/>
    </row>
    <row r="319" spans="1:36" ht="18.75" x14ac:dyDescent="0.25">
      <c r="A319" s="333"/>
      <c r="B319" s="336"/>
      <c r="C319" s="341"/>
      <c r="D319" s="339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8"/>
      <c r="S319" s="8"/>
      <c r="T319" s="8"/>
      <c r="U319" s="8"/>
      <c r="V319" s="14">
        <f t="shared" si="76"/>
        <v>0</v>
      </c>
      <c r="W319" s="14">
        <f t="shared" si="77"/>
        <v>0</v>
      </c>
      <c r="X319" s="14">
        <f t="shared" si="78"/>
        <v>0</v>
      </c>
      <c r="Y319" s="173">
        <f t="shared" si="79"/>
        <v>0</v>
      </c>
      <c r="Z319" s="324"/>
      <c r="AA319" s="269"/>
      <c r="AB319" s="269"/>
      <c r="AC319" s="269"/>
      <c r="AD319" s="269"/>
      <c r="AE319" s="269"/>
      <c r="AF319" s="269"/>
      <c r="AG319" s="269"/>
      <c r="AH319" s="269"/>
      <c r="AI319" s="549"/>
      <c r="AJ319" s="549"/>
    </row>
    <row r="320" spans="1:36" ht="18.75" x14ac:dyDescent="0.25">
      <c r="A320" s="333"/>
      <c r="B320" s="336"/>
      <c r="C320" s="341"/>
      <c r="D320" s="33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0"/>
      <c r="S320" s="10"/>
      <c r="T320" s="10"/>
      <c r="U320" s="10"/>
      <c r="V320" s="14">
        <f t="shared" si="76"/>
        <v>0</v>
      </c>
      <c r="W320" s="14">
        <f t="shared" si="77"/>
        <v>0</v>
      </c>
      <c r="X320" s="14">
        <f t="shared" si="78"/>
        <v>0</v>
      </c>
      <c r="Y320" s="173">
        <f t="shared" si="79"/>
        <v>0</v>
      </c>
      <c r="Z320" s="324"/>
      <c r="AA320" s="269"/>
      <c r="AB320" s="269"/>
      <c r="AC320" s="269"/>
      <c r="AD320" s="269"/>
      <c r="AE320" s="269"/>
      <c r="AF320" s="269"/>
      <c r="AG320" s="269"/>
      <c r="AH320" s="269"/>
      <c r="AI320" s="549"/>
      <c r="AJ320" s="549"/>
    </row>
    <row r="321" spans="1:36" ht="18.75" x14ac:dyDescent="0.25">
      <c r="A321" s="333"/>
      <c r="B321" s="336"/>
      <c r="C321" s="341"/>
      <c r="D321" s="339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8"/>
      <c r="S321" s="8"/>
      <c r="T321" s="8"/>
      <c r="U321" s="8"/>
      <c r="V321" s="14">
        <f t="shared" si="76"/>
        <v>0</v>
      </c>
      <c r="W321" s="14">
        <f t="shared" si="77"/>
        <v>0</v>
      </c>
      <c r="X321" s="14">
        <f t="shared" si="78"/>
        <v>0</v>
      </c>
      <c r="Y321" s="173">
        <f t="shared" si="79"/>
        <v>0</v>
      </c>
      <c r="Z321" s="324"/>
      <c r="AA321" s="269"/>
      <c r="AB321" s="269"/>
      <c r="AC321" s="269"/>
      <c r="AD321" s="269"/>
      <c r="AE321" s="269"/>
      <c r="AF321" s="269"/>
      <c r="AG321" s="269"/>
      <c r="AH321" s="269"/>
      <c r="AI321" s="549"/>
      <c r="AJ321" s="549"/>
    </row>
    <row r="322" spans="1:36" ht="18.75" x14ac:dyDescent="0.25">
      <c r="A322" s="333"/>
      <c r="B322" s="336"/>
      <c r="C322" s="341"/>
      <c r="D322" s="33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0"/>
      <c r="S322" s="10"/>
      <c r="T322" s="10"/>
      <c r="U322" s="10"/>
      <c r="V322" s="14">
        <f t="shared" si="76"/>
        <v>0</v>
      </c>
      <c r="W322" s="14">
        <f t="shared" si="77"/>
        <v>0</v>
      </c>
      <c r="X322" s="14">
        <f t="shared" si="78"/>
        <v>0</v>
      </c>
      <c r="Y322" s="173">
        <f t="shared" si="79"/>
        <v>0</v>
      </c>
      <c r="Z322" s="324"/>
      <c r="AA322" s="269"/>
      <c r="AB322" s="269"/>
      <c r="AC322" s="269"/>
      <c r="AD322" s="269"/>
      <c r="AE322" s="269"/>
      <c r="AF322" s="269"/>
      <c r="AG322" s="269"/>
      <c r="AH322" s="269"/>
      <c r="AI322" s="549"/>
      <c r="AJ322" s="549"/>
    </row>
    <row r="323" spans="1:36" ht="18.75" x14ac:dyDescent="0.25">
      <c r="A323" s="333"/>
      <c r="B323" s="336"/>
      <c r="C323" s="341"/>
      <c r="D323" s="33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8"/>
      <c r="S323" s="8"/>
      <c r="T323" s="8"/>
      <c r="U323" s="8"/>
      <c r="V323" s="14">
        <f t="shared" si="76"/>
        <v>0</v>
      </c>
      <c r="W323" s="14">
        <f t="shared" si="77"/>
        <v>0</v>
      </c>
      <c r="X323" s="14">
        <f t="shared" si="78"/>
        <v>0</v>
      </c>
      <c r="Y323" s="173">
        <f t="shared" si="79"/>
        <v>0</v>
      </c>
      <c r="Z323" s="324"/>
      <c r="AA323" s="269"/>
      <c r="AB323" s="269"/>
      <c r="AC323" s="269"/>
      <c r="AD323" s="269"/>
      <c r="AE323" s="269"/>
      <c r="AF323" s="269"/>
      <c r="AG323" s="269"/>
      <c r="AH323" s="269"/>
      <c r="AI323" s="549"/>
      <c r="AJ323" s="549"/>
    </row>
    <row r="324" spans="1:36" ht="18.75" x14ac:dyDescent="0.25">
      <c r="A324" s="333"/>
      <c r="B324" s="336"/>
      <c r="C324" s="341"/>
      <c r="D324" s="33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0"/>
      <c r="S324" s="10"/>
      <c r="T324" s="10"/>
      <c r="U324" s="10"/>
      <c r="V324" s="14">
        <f t="shared" si="76"/>
        <v>0</v>
      </c>
      <c r="W324" s="14">
        <f t="shared" si="77"/>
        <v>0</v>
      </c>
      <c r="X324" s="14">
        <f t="shared" si="78"/>
        <v>0</v>
      </c>
      <c r="Y324" s="173">
        <f t="shared" si="79"/>
        <v>0</v>
      </c>
      <c r="Z324" s="324"/>
      <c r="AA324" s="269"/>
      <c r="AB324" s="269"/>
      <c r="AC324" s="269"/>
      <c r="AD324" s="269"/>
      <c r="AE324" s="269"/>
      <c r="AF324" s="269"/>
      <c r="AG324" s="269"/>
      <c r="AH324" s="269"/>
      <c r="AI324" s="549"/>
      <c r="AJ324" s="549"/>
    </row>
    <row r="325" spans="1:36" ht="18.75" x14ac:dyDescent="0.25">
      <c r="A325" s="333"/>
      <c r="B325" s="336"/>
      <c r="C325" s="341"/>
      <c r="D325" s="33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8"/>
      <c r="S325" s="8"/>
      <c r="T325" s="8"/>
      <c r="U325" s="8"/>
      <c r="V325" s="14">
        <f t="shared" si="76"/>
        <v>0</v>
      </c>
      <c r="W325" s="14">
        <f t="shared" si="77"/>
        <v>0</v>
      </c>
      <c r="X325" s="14">
        <f t="shared" si="78"/>
        <v>0</v>
      </c>
      <c r="Y325" s="173">
        <f t="shared" si="79"/>
        <v>0</v>
      </c>
      <c r="Z325" s="324"/>
      <c r="AA325" s="269"/>
      <c r="AB325" s="269"/>
      <c r="AC325" s="269"/>
      <c r="AD325" s="269"/>
      <c r="AE325" s="269"/>
      <c r="AF325" s="269"/>
      <c r="AG325" s="269"/>
      <c r="AH325" s="269"/>
      <c r="AI325" s="549"/>
      <c r="AJ325" s="549"/>
    </row>
    <row r="326" spans="1:36" ht="18.75" x14ac:dyDescent="0.25">
      <c r="A326" s="333"/>
      <c r="B326" s="336"/>
      <c r="C326" s="341"/>
      <c r="D326" s="33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0"/>
      <c r="S326" s="10"/>
      <c r="T326" s="10"/>
      <c r="U326" s="10"/>
      <c r="V326" s="14">
        <f t="shared" si="76"/>
        <v>0</v>
      </c>
      <c r="W326" s="14">
        <f t="shared" si="77"/>
        <v>0</v>
      </c>
      <c r="X326" s="14">
        <f t="shared" si="78"/>
        <v>0</v>
      </c>
      <c r="Y326" s="173">
        <f t="shared" si="79"/>
        <v>0</v>
      </c>
      <c r="Z326" s="324"/>
      <c r="AA326" s="269"/>
      <c r="AB326" s="269"/>
      <c r="AC326" s="269"/>
      <c r="AD326" s="269"/>
      <c r="AE326" s="269"/>
      <c r="AF326" s="269"/>
      <c r="AG326" s="269"/>
      <c r="AH326" s="269"/>
      <c r="AI326" s="549"/>
      <c r="AJ326" s="549"/>
    </row>
    <row r="327" spans="1:36" ht="18.75" x14ac:dyDescent="0.25">
      <c r="A327" s="333"/>
      <c r="B327" s="336"/>
      <c r="C327" s="341"/>
      <c r="D327" s="33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8"/>
      <c r="S327" s="8"/>
      <c r="T327" s="8"/>
      <c r="U327" s="8"/>
      <c r="V327" s="14">
        <f t="shared" si="76"/>
        <v>0</v>
      </c>
      <c r="W327" s="14">
        <f t="shared" si="77"/>
        <v>0</v>
      </c>
      <c r="X327" s="14">
        <f t="shared" si="78"/>
        <v>0</v>
      </c>
      <c r="Y327" s="173">
        <f t="shared" si="79"/>
        <v>0</v>
      </c>
      <c r="Z327" s="324"/>
      <c r="AA327" s="269"/>
      <c r="AB327" s="269"/>
      <c r="AC327" s="269"/>
      <c r="AD327" s="269"/>
      <c r="AE327" s="269"/>
      <c r="AF327" s="269"/>
      <c r="AG327" s="269"/>
      <c r="AH327" s="269"/>
      <c r="AI327" s="549"/>
      <c r="AJ327" s="549"/>
    </row>
    <row r="328" spans="1:36" ht="18.75" x14ac:dyDescent="0.25">
      <c r="A328" s="333"/>
      <c r="B328" s="336"/>
      <c r="C328" s="341"/>
      <c r="D328" s="33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0"/>
      <c r="S328" s="10"/>
      <c r="T328" s="10"/>
      <c r="U328" s="10"/>
      <c r="V328" s="14">
        <f t="shared" si="76"/>
        <v>0</v>
      </c>
      <c r="W328" s="14">
        <f t="shared" si="77"/>
        <v>0</v>
      </c>
      <c r="X328" s="14">
        <f t="shared" si="78"/>
        <v>0</v>
      </c>
      <c r="Y328" s="173">
        <f t="shared" si="79"/>
        <v>0</v>
      </c>
      <c r="Z328" s="324"/>
      <c r="AA328" s="269"/>
      <c r="AB328" s="269"/>
      <c r="AC328" s="269"/>
      <c r="AD328" s="269"/>
      <c r="AE328" s="269"/>
      <c r="AF328" s="269"/>
      <c r="AG328" s="269"/>
      <c r="AH328" s="269"/>
      <c r="AI328" s="549"/>
      <c r="AJ328" s="549"/>
    </row>
    <row r="329" spans="1:36" ht="18.75" x14ac:dyDescent="0.25">
      <c r="A329" s="333"/>
      <c r="B329" s="336"/>
      <c r="C329" s="341"/>
      <c r="D329" s="33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8"/>
      <c r="S329" s="8"/>
      <c r="T329" s="8"/>
      <c r="U329" s="8"/>
      <c r="V329" s="14">
        <f t="shared" si="76"/>
        <v>0</v>
      </c>
      <c r="W329" s="14">
        <f t="shared" si="77"/>
        <v>0</v>
      </c>
      <c r="X329" s="14">
        <f t="shared" si="78"/>
        <v>0</v>
      </c>
      <c r="Y329" s="173">
        <f t="shared" si="79"/>
        <v>0</v>
      </c>
      <c r="Z329" s="324"/>
      <c r="AA329" s="269"/>
      <c r="AB329" s="269"/>
      <c r="AC329" s="269"/>
      <c r="AD329" s="269"/>
      <c r="AE329" s="269"/>
      <c r="AF329" s="269"/>
      <c r="AG329" s="269"/>
      <c r="AH329" s="269"/>
      <c r="AI329" s="549"/>
      <c r="AJ329" s="549"/>
    </row>
    <row r="330" spans="1:36" ht="18.75" x14ac:dyDescent="0.25">
      <c r="A330" s="333"/>
      <c r="B330" s="336"/>
      <c r="C330" s="341"/>
      <c r="D330" s="33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0"/>
      <c r="S330" s="10"/>
      <c r="T330" s="10"/>
      <c r="U330" s="10"/>
      <c r="V330" s="14">
        <f t="shared" si="76"/>
        <v>0</v>
      </c>
      <c r="W330" s="14">
        <f t="shared" si="77"/>
        <v>0</v>
      </c>
      <c r="X330" s="14">
        <f t="shared" si="78"/>
        <v>0</v>
      </c>
      <c r="Y330" s="173">
        <f t="shared" si="79"/>
        <v>0</v>
      </c>
      <c r="Z330" s="324"/>
      <c r="AA330" s="269"/>
      <c r="AB330" s="269"/>
      <c r="AC330" s="269"/>
      <c r="AD330" s="269"/>
      <c r="AE330" s="269"/>
      <c r="AF330" s="269"/>
      <c r="AG330" s="269"/>
      <c r="AH330" s="269"/>
      <c r="AI330" s="549"/>
      <c r="AJ330" s="549"/>
    </row>
    <row r="331" spans="1:36" ht="19.5" thickBot="1" x14ac:dyDescent="0.3">
      <c r="A331" s="334"/>
      <c r="B331" s="337"/>
      <c r="C331" s="342"/>
      <c r="D331" s="340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2"/>
      <c r="S331" s="12"/>
      <c r="T331" s="12"/>
      <c r="U331" s="12"/>
      <c r="V331" s="15">
        <f t="shared" si="76"/>
        <v>0</v>
      </c>
      <c r="W331" s="15">
        <f t="shared" si="77"/>
        <v>0</v>
      </c>
      <c r="X331" s="15">
        <f t="shared" si="78"/>
        <v>0</v>
      </c>
      <c r="Y331" s="174">
        <f t="shared" si="79"/>
        <v>0</v>
      </c>
      <c r="Z331" s="325"/>
      <c r="AA331" s="270"/>
      <c r="AB331" s="270"/>
      <c r="AC331" s="270"/>
      <c r="AD331" s="270"/>
      <c r="AE331" s="270"/>
      <c r="AF331" s="270"/>
      <c r="AG331" s="270"/>
      <c r="AH331" s="270"/>
      <c r="AI331" s="550"/>
      <c r="AJ331" s="550"/>
    </row>
    <row r="332" spans="1:36" ht="18.75" x14ac:dyDescent="0.25">
      <c r="A332" s="332">
        <v>17</v>
      </c>
      <c r="B332" s="335" t="s">
        <v>886</v>
      </c>
      <c r="C332" s="338" t="s">
        <v>87</v>
      </c>
      <c r="D332" s="338">
        <f>400*0.9</f>
        <v>360</v>
      </c>
      <c r="E332" s="17" t="s">
        <v>82</v>
      </c>
      <c r="F332" s="18">
        <v>5.3</v>
      </c>
      <c r="G332" s="18">
        <v>0.2</v>
      </c>
      <c r="H332" s="18">
        <v>33.5</v>
      </c>
      <c r="I332" s="18">
        <v>5.0999999999999996</v>
      </c>
      <c r="J332" s="18">
        <v>27</v>
      </c>
      <c r="K332" s="18">
        <v>10.5</v>
      </c>
      <c r="L332" s="18"/>
      <c r="M332" s="18"/>
      <c r="N332" s="18"/>
      <c r="O332" s="18"/>
      <c r="P332" s="18"/>
      <c r="Q332" s="18"/>
      <c r="R332" s="21">
        <v>380</v>
      </c>
      <c r="S332" s="21">
        <v>380</v>
      </c>
      <c r="T332" s="21">
        <v>380</v>
      </c>
      <c r="U332" s="21">
        <v>380</v>
      </c>
      <c r="V332" s="20">
        <f t="shared" ref="V332:V395" si="95">IF(AND(F332=0,G332=0,H332=0),0,IF(AND(F332=0,G332=0),H332,IF(AND(F332=0,H332=0),G332,IF(AND(G332=0,H332=0),F332,IF(F332=0,(G332+H332)/2,IF(G332=0,(F332+H332)/2,IF(H332=0,(F332+G332)/2,(F332+G332+H332)/3)))))))</f>
        <v>13</v>
      </c>
      <c r="W332" s="20">
        <f t="shared" ref="W332:W395" si="96">IF(AND(I332=0,J332=0,K332=0),0,IF(AND(I332=0,J332=0),K332,IF(AND(I332=0,K332=0),J332,IF(AND(J332=0,K332=0),I332,IF(I332=0,(J332+K332)/2,IF(J332=0,(I332+K332)/2,IF(K332=0,(I332+J332)/2,(I332+J332+K332)/3)))))))</f>
        <v>14.200000000000001</v>
      </c>
      <c r="X332" s="20">
        <f t="shared" ref="X332:X395" si="97">IF(AND(L332=0,M332=0,N332=0),0,IF(AND(L332=0,M332=0),N332,IF(AND(L332=0,N332=0),M332,IF(AND(M332=0,N332=0),L332,IF(L332=0,(M332+N332)/2,IF(M332=0,(L332+N332)/2,IF(N332=0,(L332+M332)/2,(L332+M332+N332)/3)))))))</f>
        <v>0</v>
      </c>
      <c r="Y332" s="172">
        <f t="shared" ref="Y332:Y395" si="98">IF(AND(O332=0,P332=0,Q332=0),0,IF(AND(O332=0,P332=0),Q332,IF(AND(O332=0,Q332=0),P332,IF(AND(P332=0,Q332=0),O332,IF(O332=0,(P332+Q332)/2,IF(P332=0,(O332+Q332)/2,IF(Q332=0,(O332+P332)/2,(O332+P332+Q332)/3)))))))</f>
        <v>0</v>
      </c>
      <c r="Z332" s="331">
        <f t="shared" ref="Z332:AB332" si="99">SUM(V332:V351)</f>
        <v>69.066666666666677</v>
      </c>
      <c r="AA332" s="271">
        <f t="shared" si="99"/>
        <v>65.5</v>
      </c>
      <c r="AB332" s="271">
        <f t="shared" si="99"/>
        <v>0</v>
      </c>
      <c r="AC332" s="271">
        <f>SUM(Y332:Y351)</f>
        <v>0</v>
      </c>
      <c r="AD332" s="268">
        <f t="shared" ref="AD332" si="100">Z332*0.38*0.9*SQRT(3)</f>
        <v>40.912425715422948</v>
      </c>
      <c r="AE332" s="268">
        <f t="shared" si="91"/>
        <v>38.799670140350415</v>
      </c>
      <c r="AF332" s="268">
        <f t="shared" si="91"/>
        <v>0</v>
      </c>
      <c r="AG332" s="268">
        <f t="shared" si="91"/>
        <v>0</v>
      </c>
      <c r="AH332" s="271">
        <f t="shared" ref="AH332" si="101">MAX(Z332:AC351)</f>
        <v>69.066666666666677</v>
      </c>
      <c r="AI332" s="548">
        <f t="shared" ref="AI332" si="102">AH332*0.38*0.9*SQRT(3)</f>
        <v>40.912425715422948</v>
      </c>
      <c r="AJ332" s="548">
        <f t="shared" ref="AJ332" si="103">D332-AI332</f>
        <v>319.08757428457704</v>
      </c>
    </row>
    <row r="333" spans="1:36" ht="18.75" x14ac:dyDescent="0.25">
      <c r="A333" s="333"/>
      <c r="B333" s="336"/>
      <c r="C333" s="341"/>
      <c r="D333" s="339"/>
      <c r="E333" s="6" t="s">
        <v>48</v>
      </c>
      <c r="F333" s="7">
        <v>10.8</v>
      </c>
      <c r="G333" s="7">
        <v>24</v>
      </c>
      <c r="H333" s="7">
        <v>4.5</v>
      </c>
      <c r="I333" s="7">
        <v>0.3</v>
      </c>
      <c r="J333" s="7">
        <v>28</v>
      </c>
      <c r="K333" s="7">
        <v>9</v>
      </c>
      <c r="L333" s="7"/>
      <c r="M333" s="7"/>
      <c r="N333" s="7"/>
      <c r="O333" s="7"/>
      <c r="P333" s="7"/>
      <c r="Q333" s="7"/>
      <c r="R333" s="8">
        <v>380</v>
      </c>
      <c r="S333" s="8">
        <v>380</v>
      </c>
      <c r="T333" s="8">
        <v>380</v>
      </c>
      <c r="U333" s="8">
        <v>380</v>
      </c>
      <c r="V333" s="14">
        <f t="shared" si="95"/>
        <v>13.1</v>
      </c>
      <c r="W333" s="14">
        <f t="shared" si="96"/>
        <v>12.433333333333332</v>
      </c>
      <c r="X333" s="14">
        <f t="shared" si="97"/>
        <v>0</v>
      </c>
      <c r="Y333" s="173">
        <f t="shared" si="98"/>
        <v>0</v>
      </c>
      <c r="Z333" s="324"/>
      <c r="AA333" s="269"/>
      <c r="AB333" s="269"/>
      <c r="AC333" s="269"/>
      <c r="AD333" s="269"/>
      <c r="AE333" s="269"/>
      <c r="AF333" s="269"/>
      <c r="AG333" s="269"/>
      <c r="AH333" s="269"/>
      <c r="AI333" s="549"/>
      <c r="AJ333" s="549"/>
    </row>
    <row r="334" spans="1:36" ht="18.75" x14ac:dyDescent="0.25">
      <c r="A334" s="333"/>
      <c r="B334" s="336"/>
      <c r="C334" s="341"/>
      <c r="D334" s="339"/>
      <c r="E334" s="9" t="s">
        <v>83</v>
      </c>
      <c r="F334" s="9">
        <v>6.3</v>
      </c>
      <c r="G334" s="9">
        <v>17.600000000000001</v>
      </c>
      <c r="H334" s="9">
        <v>10</v>
      </c>
      <c r="I334" s="9">
        <v>4.3</v>
      </c>
      <c r="J334" s="9">
        <v>27</v>
      </c>
      <c r="K334" s="9">
        <v>9</v>
      </c>
      <c r="L334" s="9"/>
      <c r="M334" s="9"/>
      <c r="N334" s="9"/>
      <c r="O334" s="9"/>
      <c r="P334" s="9"/>
      <c r="Q334" s="9"/>
      <c r="R334" s="8">
        <v>380</v>
      </c>
      <c r="S334" s="8">
        <v>380</v>
      </c>
      <c r="T334" s="8">
        <v>380</v>
      </c>
      <c r="U334" s="8">
        <v>380</v>
      </c>
      <c r="V334" s="14">
        <f t="shared" si="95"/>
        <v>11.300000000000002</v>
      </c>
      <c r="W334" s="14">
        <f t="shared" si="96"/>
        <v>13.433333333333332</v>
      </c>
      <c r="X334" s="14">
        <f t="shared" si="97"/>
        <v>0</v>
      </c>
      <c r="Y334" s="173">
        <f t="shared" si="98"/>
        <v>0</v>
      </c>
      <c r="Z334" s="324"/>
      <c r="AA334" s="269"/>
      <c r="AB334" s="269"/>
      <c r="AC334" s="269"/>
      <c r="AD334" s="269"/>
      <c r="AE334" s="269"/>
      <c r="AF334" s="269"/>
      <c r="AG334" s="269"/>
      <c r="AH334" s="269"/>
      <c r="AI334" s="549"/>
      <c r="AJ334" s="549"/>
    </row>
    <row r="335" spans="1:36" ht="18.75" x14ac:dyDescent="0.25">
      <c r="A335" s="333"/>
      <c r="B335" s="336"/>
      <c r="C335" s="341"/>
      <c r="D335" s="339"/>
      <c r="E335" s="6" t="s">
        <v>84</v>
      </c>
      <c r="F335" s="6">
        <v>20</v>
      </c>
      <c r="G335" s="6">
        <v>40</v>
      </c>
      <c r="H335" s="6">
        <v>35</v>
      </c>
      <c r="I335" s="6">
        <v>5.0999999999999996</v>
      </c>
      <c r="J335" s="6">
        <v>49.6</v>
      </c>
      <c r="K335" s="6">
        <v>21.6</v>
      </c>
      <c r="L335" s="6"/>
      <c r="M335" s="6"/>
      <c r="N335" s="6"/>
      <c r="O335" s="6"/>
      <c r="P335" s="6"/>
      <c r="Q335" s="6"/>
      <c r="R335" s="8">
        <v>380</v>
      </c>
      <c r="S335" s="8">
        <v>380</v>
      </c>
      <c r="T335" s="8">
        <v>380</v>
      </c>
      <c r="U335" s="8">
        <v>380</v>
      </c>
      <c r="V335" s="14">
        <f t="shared" si="95"/>
        <v>31.666666666666668</v>
      </c>
      <c r="W335" s="14">
        <f t="shared" si="96"/>
        <v>25.433333333333337</v>
      </c>
      <c r="X335" s="14">
        <f t="shared" si="97"/>
        <v>0</v>
      </c>
      <c r="Y335" s="173">
        <f t="shared" si="98"/>
        <v>0</v>
      </c>
      <c r="Z335" s="324"/>
      <c r="AA335" s="269"/>
      <c r="AB335" s="269"/>
      <c r="AC335" s="269"/>
      <c r="AD335" s="269"/>
      <c r="AE335" s="269"/>
      <c r="AF335" s="269"/>
      <c r="AG335" s="269"/>
      <c r="AH335" s="269"/>
      <c r="AI335" s="549"/>
      <c r="AJ335" s="549"/>
    </row>
    <row r="336" spans="1:36" ht="18.75" x14ac:dyDescent="0.25">
      <c r="A336" s="333"/>
      <c r="B336" s="336"/>
      <c r="C336" s="341"/>
      <c r="D336" s="33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0"/>
      <c r="S336" s="10"/>
      <c r="T336" s="10"/>
      <c r="U336" s="10"/>
      <c r="V336" s="14">
        <f t="shared" si="95"/>
        <v>0</v>
      </c>
      <c r="W336" s="14">
        <f t="shared" si="96"/>
        <v>0</v>
      </c>
      <c r="X336" s="14">
        <f t="shared" si="97"/>
        <v>0</v>
      </c>
      <c r="Y336" s="173">
        <f t="shared" si="98"/>
        <v>0</v>
      </c>
      <c r="Z336" s="324"/>
      <c r="AA336" s="269"/>
      <c r="AB336" s="269"/>
      <c r="AC336" s="269"/>
      <c r="AD336" s="269"/>
      <c r="AE336" s="269"/>
      <c r="AF336" s="269"/>
      <c r="AG336" s="269"/>
      <c r="AH336" s="269"/>
      <c r="AI336" s="549"/>
      <c r="AJ336" s="549"/>
    </row>
    <row r="337" spans="1:36" ht="18.75" x14ac:dyDescent="0.25">
      <c r="A337" s="333"/>
      <c r="B337" s="336"/>
      <c r="C337" s="341"/>
      <c r="D337" s="33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8"/>
      <c r="S337" s="8"/>
      <c r="T337" s="8"/>
      <c r="U337" s="8"/>
      <c r="V337" s="14">
        <f t="shared" si="95"/>
        <v>0</v>
      </c>
      <c r="W337" s="14">
        <f t="shared" si="96"/>
        <v>0</v>
      </c>
      <c r="X337" s="14">
        <f t="shared" si="97"/>
        <v>0</v>
      </c>
      <c r="Y337" s="173">
        <f t="shared" si="98"/>
        <v>0</v>
      </c>
      <c r="Z337" s="324"/>
      <c r="AA337" s="269"/>
      <c r="AB337" s="269"/>
      <c r="AC337" s="269"/>
      <c r="AD337" s="269"/>
      <c r="AE337" s="269"/>
      <c r="AF337" s="269"/>
      <c r="AG337" s="269"/>
      <c r="AH337" s="269"/>
      <c r="AI337" s="549"/>
      <c r="AJ337" s="549"/>
    </row>
    <row r="338" spans="1:36" ht="18.75" x14ac:dyDescent="0.25">
      <c r="A338" s="333"/>
      <c r="B338" s="336"/>
      <c r="C338" s="341"/>
      <c r="D338" s="33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0"/>
      <c r="S338" s="10"/>
      <c r="T338" s="10"/>
      <c r="U338" s="10"/>
      <c r="V338" s="14">
        <f t="shared" si="95"/>
        <v>0</v>
      </c>
      <c r="W338" s="14">
        <f t="shared" si="96"/>
        <v>0</v>
      </c>
      <c r="X338" s="14">
        <f t="shared" si="97"/>
        <v>0</v>
      </c>
      <c r="Y338" s="173">
        <f t="shared" si="98"/>
        <v>0</v>
      </c>
      <c r="Z338" s="324"/>
      <c r="AA338" s="269"/>
      <c r="AB338" s="269"/>
      <c r="AC338" s="269"/>
      <c r="AD338" s="269"/>
      <c r="AE338" s="269"/>
      <c r="AF338" s="269"/>
      <c r="AG338" s="269"/>
      <c r="AH338" s="269"/>
      <c r="AI338" s="549"/>
      <c r="AJ338" s="549"/>
    </row>
    <row r="339" spans="1:36" ht="18.75" x14ac:dyDescent="0.25">
      <c r="A339" s="333"/>
      <c r="B339" s="336"/>
      <c r="C339" s="341"/>
      <c r="D339" s="33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8"/>
      <c r="S339" s="8"/>
      <c r="T339" s="8"/>
      <c r="U339" s="8"/>
      <c r="V339" s="14">
        <f t="shared" si="95"/>
        <v>0</v>
      </c>
      <c r="W339" s="14">
        <f t="shared" si="96"/>
        <v>0</v>
      </c>
      <c r="X339" s="14">
        <f t="shared" si="97"/>
        <v>0</v>
      </c>
      <c r="Y339" s="173">
        <f t="shared" si="98"/>
        <v>0</v>
      </c>
      <c r="Z339" s="324"/>
      <c r="AA339" s="269"/>
      <c r="AB339" s="269"/>
      <c r="AC339" s="269"/>
      <c r="AD339" s="269"/>
      <c r="AE339" s="269"/>
      <c r="AF339" s="269"/>
      <c r="AG339" s="269"/>
      <c r="AH339" s="269"/>
      <c r="AI339" s="549"/>
      <c r="AJ339" s="549"/>
    </row>
    <row r="340" spans="1:36" ht="18.75" x14ac:dyDescent="0.25">
      <c r="A340" s="333"/>
      <c r="B340" s="336"/>
      <c r="C340" s="341"/>
      <c r="D340" s="33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0"/>
      <c r="S340" s="10"/>
      <c r="T340" s="10"/>
      <c r="U340" s="10"/>
      <c r="V340" s="14">
        <f t="shared" si="95"/>
        <v>0</v>
      </c>
      <c r="W340" s="14">
        <f t="shared" si="96"/>
        <v>0</v>
      </c>
      <c r="X340" s="14">
        <f t="shared" si="97"/>
        <v>0</v>
      </c>
      <c r="Y340" s="173">
        <f t="shared" si="98"/>
        <v>0</v>
      </c>
      <c r="Z340" s="324"/>
      <c r="AA340" s="269"/>
      <c r="AB340" s="269"/>
      <c r="AC340" s="269"/>
      <c r="AD340" s="269"/>
      <c r="AE340" s="269"/>
      <c r="AF340" s="269"/>
      <c r="AG340" s="269"/>
      <c r="AH340" s="269"/>
      <c r="AI340" s="549"/>
      <c r="AJ340" s="549"/>
    </row>
    <row r="341" spans="1:36" ht="18.75" x14ac:dyDescent="0.25">
      <c r="A341" s="333"/>
      <c r="B341" s="336"/>
      <c r="C341" s="341"/>
      <c r="D341" s="33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8"/>
      <c r="S341" s="8"/>
      <c r="T341" s="8"/>
      <c r="U341" s="8"/>
      <c r="V341" s="14">
        <f t="shared" si="95"/>
        <v>0</v>
      </c>
      <c r="W341" s="14">
        <f t="shared" si="96"/>
        <v>0</v>
      </c>
      <c r="X341" s="14">
        <f t="shared" si="97"/>
        <v>0</v>
      </c>
      <c r="Y341" s="173">
        <f t="shared" si="98"/>
        <v>0</v>
      </c>
      <c r="Z341" s="324"/>
      <c r="AA341" s="269"/>
      <c r="AB341" s="269"/>
      <c r="AC341" s="269"/>
      <c r="AD341" s="269"/>
      <c r="AE341" s="269"/>
      <c r="AF341" s="269"/>
      <c r="AG341" s="269"/>
      <c r="AH341" s="269"/>
      <c r="AI341" s="549"/>
      <c r="AJ341" s="549"/>
    </row>
    <row r="342" spans="1:36" ht="18.75" x14ac:dyDescent="0.25">
      <c r="A342" s="333"/>
      <c r="B342" s="336"/>
      <c r="C342" s="341"/>
      <c r="D342" s="33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0"/>
      <c r="S342" s="10"/>
      <c r="T342" s="10"/>
      <c r="U342" s="10"/>
      <c r="V342" s="14">
        <f t="shared" si="95"/>
        <v>0</v>
      </c>
      <c r="W342" s="14">
        <f t="shared" si="96"/>
        <v>0</v>
      </c>
      <c r="X342" s="14">
        <f t="shared" si="97"/>
        <v>0</v>
      </c>
      <c r="Y342" s="173">
        <f t="shared" si="98"/>
        <v>0</v>
      </c>
      <c r="Z342" s="324"/>
      <c r="AA342" s="269"/>
      <c r="AB342" s="269"/>
      <c r="AC342" s="269"/>
      <c r="AD342" s="269"/>
      <c r="AE342" s="269"/>
      <c r="AF342" s="269"/>
      <c r="AG342" s="269"/>
      <c r="AH342" s="269"/>
      <c r="AI342" s="549"/>
      <c r="AJ342" s="549"/>
    </row>
    <row r="343" spans="1:36" ht="18.75" x14ac:dyDescent="0.25">
      <c r="A343" s="333"/>
      <c r="B343" s="336"/>
      <c r="C343" s="341"/>
      <c r="D343" s="33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8"/>
      <c r="S343" s="8"/>
      <c r="T343" s="8"/>
      <c r="U343" s="8"/>
      <c r="V343" s="14">
        <f t="shared" si="95"/>
        <v>0</v>
      </c>
      <c r="W343" s="14">
        <f t="shared" si="96"/>
        <v>0</v>
      </c>
      <c r="X343" s="14">
        <f t="shared" si="97"/>
        <v>0</v>
      </c>
      <c r="Y343" s="173">
        <f t="shared" si="98"/>
        <v>0</v>
      </c>
      <c r="Z343" s="324"/>
      <c r="AA343" s="269"/>
      <c r="AB343" s="269"/>
      <c r="AC343" s="269"/>
      <c r="AD343" s="269"/>
      <c r="AE343" s="269"/>
      <c r="AF343" s="269"/>
      <c r="AG343" s="269"/>
      <c r="AH343" s="269"/>
      <c r="AI343" s="549"/>
      <c r="AJ343" s="549"/>
    </row>
    <row r="344" spans="1:36" ht="18.75" x14ac:dyDescent="0.25">
      <c r="A344" s="333"/>
      <c r="B344" s="336"/>
      <c r="C344" s="341"/>
      <c r="D344" s="33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0"/>
      <c r="S344" s="10"/>
      <c r="T344" s="10"/>
      <c r="U344" s="10"/>
      <c r="V344" s="14">
        <f t="shared" si="95"/>
        <v>0</v>
      </c>
      <c r="W344" s="14">
        <f t="shared" si="96"/>
        <v>0</v>
      </c>
      <c r="X344" s="14">
        <f t="shared" si="97"/>
        <v>0</v>
      </c>
      <c r="Y344" s="173">
        <f t="shared" si="98"/>
        <v>0</v>
      </c>
      <c r="Z344" s="324"/>
      <c r="AA344" s="269"/>
      <c r="AB344" s="269"/>
      <c r="AC344" s="269"/>
      <c r="AD344" s="269"/>
      <c r="AE344" s="269"/>
      <c r="AF344" s="269"/>
      <c r="AG344" s="269"/>
      <c r="AH344" s="269"/>
      <c r="AI344" s="549"/>
      <c r="AJ344" s="549"/>
    </row>
    <row r="345" spans="1:36" ht="18.75" x14ac:dyDescent="0.25">
      <c r="A345" s="333"/>
      <c r="B345" s="336"/>
      <c r="C345" s="341"/>
      <c r="D345" s="33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8"/>
      <c r="S345" s="8"/>
      <c r="T345" s="8"/>
      <c r="U345" s="8"/>
      <c r="V345" s="14">
        <f t="shared" si="95"/>
        <v>0</v>
      </c>
      <c r="W345" s="14">
        <f t="shared" si="96"/>
        <v>0</v>
      </c>
      <c r="X345" s="14">
        <f t="shared" si="97"/>
        <v>0</v>
      </c>
      <c r="Y345" s="173">
        <f t="shared" si="98"/>
        <v>0</v>
      </c>
      <c r="Z345" s="324"/>
      <c r="AA345" s="269"/>
      <c r="AB345" s="269"/>
      <c r="AC345" s="269"/>
      <c r="AD345" s="269"/>
      <c r="AE345" s="269"/>
      <c r="AF345" s="269"/>
      <c r="AG345" s="269"/>
      <c r="AH345" s="269"/>
      <c r="AI345" s="549"/>
      <c r="AJ345" s="549"/>
    </row>
    <row r="346" spans="1:36" ht="18.75" x14ac:dyDescent="0.25">
      <c r="A346" s="333"/>
      <c r="B346" s="336"/>
      <c r="C346" s="341"/>
      <c r="D346" s="33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0"/>
      <c r="S346" s="10"/>
      <c r="T346" s="10"/>
      <c r="U346" s="10"/>
      <c r="V346" s="14">
        <f t="shared" si="95"/>
        <v>0</v>
      </c>
      <c r="W346" s="14">
        <f t="shared" si="96"/>
        <v>0</v>
      </c>
      <c r="X346" s="14">
        <f t="shared" si="97"/>
        <v>0</v>
      </c>
      <c r="Y346" s="173">
        <f t="shared" si="98"/>
        <v>0</v>
      </c>
      <c r="Z346" s="324"/>
      <c r="AA346" s="269"/>
      <c r="AB346" s="269"/>
      <c r="AC346" s="269"/>
      <c r="AD346" s="269"/>
      <c r="AE346" s="269"/>
      <c r="AF346" s="269"/>
      <c r="AG346" s="269"/>
      <c r="AH346" s="269"/>
      <c r="AI346" s="549"/>
      <c r="AJ346" s="549"/>
    </row>
    <row r="347" spans="1:36" ht="18.75" x14ac:dyDescent="0.25">
      <c r="A347" s="333"/>
      <c r="B347" s="336"/>
      <c r="C347" s="341"/>
      <c r="D347" s="33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8"/>
      <c r="S347" s="8"/>
      <c r="T347" s="8"/>
      <c r="U347" s="8"/>
      <c r="V347" s="14">
        <f t="shared" si="95"/>
        <v>0</v>
      </c>
      <c r="W347" s="14">
        <f t="shared" si="96"/>
        <v>0</v>
      </c>
      <c r="X347" s="14">
        <f t="shared" si="97"/>
        <v>0</v>
      </c>
      <c r="Y347" s="173">
        <f t="shared" si="98"/>
        <v>0</v>
      </c>
      <c r="Z347" s="324"/>
      <c r="AA347" s="269"/>
      <c r="AB347" s="269"/>
      <c r="AC347" s="269"/>
      <c r="AD347" s="269"/>
      <c r="AE347" s="269"/>
      <c r="AF347" s="269"/>
      <c r="AG347" s="269"/>
      <c r="AH347" s="269"/>
      <c r="AI347" s="549"/>
      <c r="AJ347" s="549"/>
    </row>
    <row r="348" spans="1:36" ht="18.75" x14ac:dyDescent="0.25">
      <c r="A348" s="333"/>
      <c r="B348" s="336"/>
      <c r="C348" s="341"/>
      <c r="D348" s="33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0"/>
      <c r="S348" s="10"/>
      <c r="T348" s="10"/>
      <c r="U348" s="10"/>
      <c r="V348" s="14">
        <f t="shared" si="95"/>
        <v>0</v>
      </c>
      <c r="W348" s="14">
        <f t="shared" si="96"/>
        <v>0</v>
      </c>
      <c r="X348" s="14">
        <f t="shared" si="97"/>
        <v>0</v>
      </c>
      <c r="Y348" s="173">
        <f t="shared" si="98"/>
        <v>0</v>
      </c>
      <c r="Z348" s="324"/>
      <c r="AA348" s="269"/>
      <c r="AB348" s="269"/>
      <c r="AC348" s="269"/>
      <c r="AD348" s="269"/>
      <c r="AE348" s="269"/>
      <c r="AF348" s="269"/>
      <c r="AG348" s="269"/>
      <c r="AH348" s="269"/>
      <c r="AI348" s="549"/>
      <c r="AJ348" s="549"/>
    </row>
    <row r="349" spans="1:36" ht="18.75" x14ac:dyDescent="0.25">
      <c r="A349" s="333"/>
      <c r="B349" s="336"/>
      <c r="C349" s="341"/>
      <c r="D349" s="33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8"/>
      <c r="S349" s="8"/>
      <c r="T349" s="8"/>
      <c r="U349" s="8"/>
      <c r="V349" s="14">
        <f t="shared" si="95"/>
        <v>0</v>
      </c>
      <c r="W349" s="14">
        <f t="shared" si="96"/>
        <v>0</v>
      </c>
      <c r="X349" s="14">
        <f t="shared" si="97"/>
        <v>0</v>
      </c>
      <c r="Y349" s="173">
        <f t="shared" si="98"/>
        <v>0</v>
      </c>
      <c r="Z349" s="324"/>
      <c r="AA349" s="269"/>
      <c r="AB349" s="269"/>
      <c r="AC349" s="269"/>
      <c r="AD349" s="269"/>
      <c r="AE349" s="269"/>
      <c r="AF349" s="269"/>
      <c r="AG349" s="269"/>
      <c r="AH349" s="269"/>
      <c r="AI349" s="549"/>
      <c r="AJ349" s="549"/>
    </row>
    <row r="350" spans="1:36" ht="18.75" x14ac:dyDescent="0.25">
      <c r="A350" s="333"/>
      <c r="B350" s="336"/>
      <c r="C350" s="341"/>
      <c r="D350" s="33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0"/>
      <c r="S350" s="10"/>
      <c r="T350" s="10"/>
      <c r="U350" s="10"/>
      <c r="V350" s="14">
        <f t="shared" si="95"/>
        <v>0</v>
      </c>
      <c r="W350" s="14">
        <f t="shared" si="96"/>
        <v>0</v>
      </c>
      <c r="X350" s="14">
        <f t="shared" si="97"/>
        <v>0</v>
      </c>
      <c r="Y350" s="173">
        <f t="shared" si="98"/>
        <v>0</v>
      </c>
      <c r="Z350" s="324"/>
      <c r="AA350" s="269"/>
      <c r="AB350" s="269"/>
      <c r="AC350" s="269"/>
      <c r="AD350" s="269"/>
      <c r="AE350" s="269"/>
      <c r="AF350" s="269"/>
      <c r="AG350" s="269"/>
      <c r="AH350" s="269"/>
      <c r="AI350" s="549"/>
      <c r="AJ350" s="549"/>
    </row>
    <row r="351" spans="1:36" ht="19.5" thickBot="1" x14ac:dyDescent="0.3">
      <c r="A351" s="334"/>
      <c r="B351" s="337"/>
      <c r="C351" s="342"/>
      <c r="D351" s="340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2"/>
      <c r="S351" s="12"/>
      <c r="T351" s="12"/>
      <c r="U351" s="12"/>
      <c r="V351" s="15">
        <f t="shared" si="95"/>
        <v>0</v>
      </c>
      <c r="W351" s="15">
        <f t="shared" si="96"/>
        <v>0</v>
      </c>
      <c r="X351" s="15">
        <f t="shared" si="97"/>
        <v>0</v>
      </c>
      <c r="Y351" s="174">
        <f t="shared" si="98"/>
        <v>0</v>
      </c>
      <c r="Z351" s="325"/>
      <c r="AA351" s="270"/>
      <c r="AB351" s="270"/>
      <c r="AC351" s="270"/>
      <c r="AD351" s="270"/>
      <c r="AE351" s="270"/>
      <c r="AF351" s="270"/>
      <c r="AG351" s="270"/>
      <c r="AH351" s="270"/>
      <c r="AI351" s="550"/>
      <c r="AJ351" s="550"/>
    </row>
    <row r="352" spans="1:36" ht="18.75" x14ac:dyDescent="0.25">
      <c r="A352" s="332">
        <v>18</v>
      </c>
      <c r="B352" s="335" t="s">
        <v>887</v>
      </c>
      <c r="C352" s="338" t="s">
        <v>87</v>
      </c>
      <c r="D352" s="338">
        <f>400*0.9</f>
        <v>360</v>
      </c>
      <c r="E352" s="17" t="s">
        <v>91</v>
      </c>
      <c r="F352" s="18">
        <v>11.6</v>
      </c>
      <c r="G352" s="18">
        <v>4</v>
      </c>
      <c r="H352" s="18">
        <v>0.5</v>
      </c>
      <c r="I352" s="18">
        <v>10</v>
      </c>
      <c r="J352" s="18">
        <v>3</v>
      </c>
      <c r="K352" s="18">
        <v>1.5</v>
      </c>
      <c r="L352" s="18"/>
      <c r="M352" s="18"/>
      <c r="N352" s="18"/>
      <c r="O352" s="18"/>
      <c r="P352" s="18"/>
      <c r="Q352" s="18"/>
      <c r="R352" s="21">
        <v>380</v>
      </c>
      <c r="S352" s="21">
        <v>380</v>
      </c>
      <c r="T352" s="21">
        <v>380</v>
      </c>
      <c r="U352" s="21">
        <v>380</v>
      </c>
      <c r="V352" s="20">
        <f t="shared" si="95"/>
        <v>5.3666666666666671</v>
      </c>
      <c r="W352" s="20">
        <f t="shared" si="96"/>
        <v>4.833333333333333</v>
      </c>
      <c r="X352" s="20">
        <f t="shared" si="97"/>
        <v>0</v>
      </c>
      <c r="Y352" s="172">
        <f t="shared" si="98"/>
        <v>0</v>
      </c>
      <c r="Z352" s="331">
        <f t="shared" ref="Z352:AB352" si="104">SUM(V352:V371)</f>
        <v>70.466666666666669</v>
      </c>
      <c r="AA352" s="271">
        <f t="shared" si="104"/>
        <v>59.466666666666669</v>
      </c>
      <c r="AB352" s="271">
        <f t="shared" si="104"/>
        <v>0</v>
      </c>
      <c r="AC352" s="271">
        <f>SUM(Y352:Y371)</f>
        <v>0</v>
      </c>
      <c r="AD352" s="268">
        <f t="shared" ref="AD352:AG372" si="105">Z352*0.38*0.9*SQRT(3)</f>
        <v>41.741731642086918</v>
      </c>
      <c r="AE352" s="268">
        <f t="shared" si="105"/>
        <v>35.2257565040128</v>
      </c>
      <c r="AF352" s="268">
        <f t="shared" si="105"/>
        <v>0</v>
      </c>
      <c r="AG352" s="268">
        <f t="shared" si="105"/>
        <v>0</v>
      </c>
      <c r="AH352" s="271">
        <f t="shared" ref="AH352" si="106">MAX(Z352:AC371)</f>
        <v>70.466666666666669</v>
      </c>
      <c r="AI352" s="548">
        <f t="shared" ref="AI352" si="107">AH352*0.38*0.9*SQRT(3)</f>
        <v>41.741731642086918</v>
      </c>
      <c r="AJ352" s="548">
        <f t="shared" ref="AJ352" si="108">D352-AI352</f>
        <v>318.2582683579131</v>
      </c>
    </row>
    <row r="353" spans="1:36" ht="18.75" x14ac:dyDescent="0.25">
      <c r="A353" s="333"/>
      <c r="B353" s="336"/>
      <c r="C353" s="341"/>
      <c r="D353" s="339"/>
      <c r="E353" s="6" t="s">
        <v>66</v>
      </c>
      <c r="F353" s="7">
        <v>20.5</v>
      </c>
      <c r="G353" s="7">
        <v>15.4</v>
      </c>
      <c r="H353" s="7">
        <v>6.3</v>
      </c>
      <c r="I353" s="7">
        <v>10.199999999999999</v>
      </c>
      <c r="J353" s="7">
        <v>3</v>
      </c>
      <c r="K353" s="7">
        <v>1.5</v>
      </c>
      <c r="L353" s="7"/>
      <c r="M353" s="7"/>
      <c r="N353" s="7"/>
      <c r="O353" s="7"/>
      <c r="P353" s="7"/>
      <c r="Q353" s="7"/>
      <c r="R353" s="8">
        <v>380</v>
      </c>
      <c r="S353" s="8">
        <v>380</v>
      </c>
      <c r="T353" s="8">
        <v>380</v>
      </c>
      <c r="U353" s="8">
        <v>380</v>
      </c>
      <c r="V353" s="14">
        <f t="shared" si="95"/>
        <v>14.066666666666665</v>
      </c>
      <c r="W353" s="14">
        <f t="shared" si="96"/>
        <v>4.8999999999999995</v>
      </c>
      <c r="X353" s="14">
        <f t="shared" si="97"/>
        <v>0</v>
      </c>
      <c r="Y353" s="173">
        <f t="shared" si="98"/>
        <v>0</v>
      </c>
      <c r="Z353" s="324"/>
      <c r="AA353" s="269"/>
      <c r="AB353" s="269"/>
      <c r="AC353" s="269"/>
      <c r="AD353" s="269"/>
      <c r="AE353" s="269"/>
      <c r="AF353" s="269"/>
      <c r="AG353" s="269"/>
      <c r="AH353" s="269"/>
      <c r="AI353" s="549"/>
      <c r="AJ353" s="549"/>
    </row>
    <row r="354" spans="1:36" ht="18.75" x14ac:dyDescent="0.25">
      <c r="A354" s="333"/>
      <c r="B354" s="336"/>
      <c r="C354" s="341"/>
      <c r="D354" s="339"/>
      <c r="E354" s="9" t="s">
        <v>85</v>
      </c>
      <c r="F354" s="9">
        <v>35</v>
      </c>
      <c r="G354" s="9">
        <v>34.5</v>
      </c>
      <c r="H354" s="9">
        <v>35.200000000000003</v>
      </c>
      <c r="I354" s="9">
        <v>39.4</v>
      </c>
      <c r="J354" s="9">
        <v>38.9</v>
      </c>
      <c r="K354" s="9">
        <v>44.5</v>
      </c>
      <c r="L354" s="9"/>
      <c r="M354" s="9"/>
      <c r="N354" s="9"/>
      <c r="O354" s="9"/>
      <c r="P354" s="9"/>
      <c r="Q354" s="9"/>
      <c r="R354" s="8">
        <v>380</v>
      </c>
      <c r="S354" s="8">
        <v>380</v>
      </c>
      <c r="T354" s="8">
        <v>380</v>
      </c>
      <c r="U354" s="8">
        <v>380</v>
      </c>
      <c r="V354" s="14">
        <f t="shared" si="95"/>
        <v>34.9</v>
      </c>
      <c r="W354" s="14">
        <f t="shared" si="96"/>
        <v>40.93333333333333</v>
      </c>
      <c r="X354" s="14">
        <f t="shared" si="97"/>
        <v>0</v>
      </c>
      <c r="Y354" s="173">
        <f t="shared" si="98"/>
        <v>0</v>
      </c>
      <c r="Z354" s="324"/>
      <c r="AA354" s="269"/>
      <c r="AB354" s="269"/>
      <c r="AC354" s="269"/>
      <c r="AD354" s="269"/>
      <c r="AE354" s="269"/>
      <c r="AF354" s="269"/>
      <c r="AG354" s="269"/>
      <c r="AH354" s="269"/>
      <c r="AI354" s="549"/>
      <c r="AJ354" s="549"/>
    </row>
    <row r="355" spans="1:36" ht="18.75" x14ac:dyDescent="0.25">
      <c r="A355" s="333"/>
      <c r="B355" s="336"/>
      <c r="C355" s="341"/>
      <c r="D355" s="339"/>
      <c r="E355" s="6" t="s">
        <v>65</v>
      </c>
      <c r="F355" s="6">
        <v>25.5</v>
      </c>
      <c r="G355" s="6">
        <v>18.3</v>
      </c>
      <c r="H355" s="6">
        <v>4.5999999999999996</v>
      </c>
      <c r="I355" s="6">
        <v>16.5</v>
      </c>
      <c r="J355" s="6">
        <v>7.8</v>
      </c>
      <c r="K355" s="6">
        <v>2.1</v>
      </c>
      <c r="L355" s="6"/>
      <c r="M355" s="6"/>
      <c r="N355" s="6"/>
      <c r="O355" s="6"/>
      <c r="P355" s="6"/>
      <c r="Q355" s="6"/>
      <c r="R355" s="8">
        <v>380</v>
      </c>
      <c r="S355" s="8">
        <v>380</v>
      </c>
      <c r="T355" s="8">
        <v>380</v>
      </c>
      <c r="U355" s="8">
        <v>380</v>
      </c>
      <c r="V355" s="14">
        <f t="shared" si="95"/>
        <v>16.133333333333333</v>
      </c>
      <c r="W355" s="14">
        <f t="shared" si="96"/>
        <v>8.8000000000000007</v>
      </c>
      <c r="X355" s="14">
        <f t="shared" si="97"/>
        <v>0</v>
      </c>
      <c r="Y355" s="173">
        <f t="shared" si="98"/>
        <v>0</v>
      </c>
      <c r="Z355" s="324"/>
      <c r="AA355" s="269"/>
      <c r="AB355" s="269"/>
      <c r="AC355" s="269"/>
      <c r="AD355" s="269"/>
      <c r="AE355" s="269"/>
      <c r="AF355" s="269"/>
      <c r="AG355" s="269"/>
      <c r="AH355" s="269"/>
      <c r="AI355" s="549"/>
      <c r="AJ355" s="549"/>
    </row>
    <row r="356" spans="1:36" ht="18.75" x14ac:dyDescent="0.25">
      <c r="A356" s="333"/>
      <c r="B356" s="336"/>
      <c r="C356" s="341"/>
      <c r="D356" s="33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0"/>
      <c r="S356" s="10"/>
      <c r="T356" s="10"/>
      <c r="U356" s="10"/>
      <c r="V356" s="14">
        <f t="shared" si="95"/>
        <v>0</v>
      </c>
      <c r="W356" s="14">
        <f t="shared" si="96"/>
        <v>0</v>
      </c>
      <c r="X356" s="14">
        <f t="shared" si="97"/>
        <v>0</v>
      </c>
      <c r="Y356" s="173">
        <f t="shared" si="98"/>
        <v>0</v>
      </c>
      <c r="Z356" s="324"/>
      <c r="AA356" s="269"/>
      <c r="AB356" s="269"/>
      <c r="AC356" s="269"/>
      <c r="AD356" s="269"/>
      <c r="AE356" s="269"/>
      <c r="AF356" s="269"/>
      <c r="AG356" s="269"/>
      <c r="AH356" s="269"/>
      <c r="AI356" s="549"/>
      <c r="AJ356" s="549"/>
    </row>
    <row r="357" spans="1:36" ht="18.75" x14ac:dyDescent="0.25">
      <c r="A357" s="333"/>
      <c r="B357" s="336"/>
      <c r="C357" s="341"/>
      <c r="D357" s="33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8"/>
      <c r="S357" s="8"/>
      <c r="T357" s="8"/>
      <c r="U357" s="8"/>
      <c r="V357" s="14">
        <f t="shared" si="95"/>
        <v>0</v>
      </c>
      <c r="W357" s="14">
        <f t="shared" si="96"/>
        <v>0</v>
      </c>
      <c r="X357" s="14">
        <f t="shared" si="97"/>
        <v>0</v>
      </c>
      <c r="Y357" s="173">
        <f t="shared" si="98"/>
        <v>0</v>
      </c>
      <c r="Z357" s="324"/>
      <c r="AA357" s="269"/>
      <c r="AB357" s="269"/>
      <c r="AC357" s="269"/>
      <c r="AD357" s="269"/>
      <c r="AE357" s="269"/>
      <c r="AF357" s="269"/>
      <c r="AG357" s="269"/>
      <c r="AH357" s="269"/>
      <c r="AI357" s="549"/>
      <c r="AJ357" s="549"/>
    </row>
    <row r="358" spans="1:36" ht="18.75" x14ac:dyDescent="0.25">
      <c r="A358" s="333"/>
      <c r="B358" s="336"/>
      <c r="C358" s="341"/>
      <c r="D358" s="33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0"/>
      <c r="S358" s="10"/>
      <c r="T358" s="10"/>
      <c r="U358" s="10"/>
      <c r="V358" s="14">
        <f t="shared" si="95"/>
        <v>0</v>
      </c>
      <c r="W358" s="14">
        <f t="shared" si="96"/>
        <v>0</v>
      </c>
      <c r="X358" s="14">
        <f t="shared" si="97"/>
        <v>0</v>
      </c>
      <c r="Y358" s="173">
        <f t="shared" si="98"/>
        <v>0</v>
      </c>
      <c r="Z358" s="324"/>
      <c r="AA358" s="269"/>
      <c r="AB358" s="269"/>
      <c r="AC358" s="269"/>
      <c r="AD358" s="269"/>
      <c r="AE358" s="269"/>
      <c r="AF358" s="269"/>
      <c r="AG358" s="269"/>
      <c r="AH358" s="269"/>
      <c r="AI358" s="549"/>
      <c r="AJ358" s="549"/>
    </row>
    <row r="359" spans="1:36" ht="18.75" x14ac:dyDescent="0.25">
      <c r="A359" s="333"/>
      <c r="B359" s="336"/>
      <c r="C359" s="341"/>
      <c r="D359" s="33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8"/>
      <c r="S359" s="8"/>
      <c r="T359" s="8"/>
      <c r="U359" s="8"/>
      <c r="V359" s="14">
        <f t="shared" si="95"/>
        <v>0</v>
      </c>
      <c r="W359" s="14">
        <f t="shared" si="96"/>
        <v>0</v>
      </c>
      <c r="X359" s="14">
        <f t="shared" si="97"/>
        <v>0</v>
      </c>
      <c r="Y359" s="173">
        <f t="shared" si="98"/>
        <v>0</v>
      </c>
      <c r="Z359" s="324"/>
      <c r="AA359" s="269"/>
      <c r="AB359" s="269"/>
      <c r="AC359" s="269"/>
      <c r="AD359" s="269"/>
      <c r="AE359" s="269"/>
      <c r="AF359" s="269"/>
      <c r="AG359" s="269"/>
      <c r="AH359" s="269"/>
      <c r="AI359" s="549"/>
      <c r="AJ359" s="549"/>
    </row>
    <row r="360" spans="1:36" ht="18.75" x14ac:dyDescent="0.25">
      <c r="A360" s="333"/>
      <c r="B360" s="336"/>
      <c r="C360" s="341"/>
      <c r="D360" s="33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0"/>
      <c r="S360" s="10"/>
      <c r="T360" s="10"/>
      <c r="U360" s="10"/>
      <c r="V360" s="14">
        <f t="shared" si="95"/>
        <v>0</v>
      </c>
      <c r="W360" s="14">
        <f t="shared" si="96"/>
        <v>0</v>
      </c>
      <c r="X360" s="14">
        <f t="shared" si="97"/>
        <v>0</v>
      </c>
      <c r="Y360" s="173">
        <f t="shared" si="98"/>
        <v>0</v>
      </c>
      <c r="Z360" s="324"/>
      <c r="AA360" s="269"/>
      <c r="AB360" s="269"/>
      <c r="AC360" s="269"/>
      <c r="AD360" s="269"/>
      <c r="AE360" s="269"/>
      <c r="AF360" s="269"/>
      <c r="AG360" s="269"/>
      <c r="AH360" s="269"/>
      <c r="AI360" s="549"/>
      <c r="AJ360" s="549"/>
    </row>
    <row r="361" spans="1:36" ht="18.75" x14ac:dyDescent="0.25">
      <c r="A361" s="333"/>
      <c r="B361" s="336"/>
      <c r="C361" s="341"/>
      <c r="D361" s="33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8"/>
      <c r="S361" s="8"/>
      <c r="T361" s="8"/>
      <c r="U361" s="8"/>
      <c r="V361" s="14">
        <f t="shared" si="95"/>
        <v>0</v>
      </c>
      <c r="W361" s="14">
        <f t="shared" si="96"/>
        <v>0</v>
      </c>
      <c r="X361" s="14">
        <f t="shared" si="97"/>
        <v>0</v>
      </c>
      <c r="Y361" s="173">
        <f t="shared" si="98"/>
        <v>0</v>
      </c>
      <c r="Z361" s="324"/>
      <c r="AA361" s="269"/>
      <c r="AB361" s="269"/>
      <c r="AC361" s="269"/>
      <c r="AD361" s="269"/>
      <c r="AE361" s="269"/>
      <c r="AF361" s="269"/>
      <c r="AG361" s="269"/>
      <c r="AH361" s="269"/>
      <c r="AI361" s="549"/>
      <c r="AJ361" s="549"/>
    </row>
    <row r="362" spans="1:36" ht="18.75" x14ac:dyDescent="0.25">
      <c r="A362" s="333"/>
      <c r="B362" s="336"/>
      <c r="C362" s="341"/>
      <c r="D362" s="33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0"/>
      <c r="S362" s="10"/>
      <c r="T362" s="10"/>
      <c r="U362" s="10"/>
      <c r="V362" s="14">
        <f t="shared" si="95"/>
        <v>0</v>
      </c>
      <c r="W362" s="14">
        <f t="shared" si="96"/>
        <v>0</v>
      </c>
      <c r="X362" s="14">
        <f t="shared" si="97"/>
        <v>0</v>
      </c>
      <c r="Y362" s="173">
        <f t="shared" si="98"/>
        <v>0</v>
      </c>
      <c r="Z362" s="324"/>
      <c r="AA362" s="269"/>
      <c r="AB362" s="269"/>
      <c r="AC362" s="269"/>
      <c r="AD362" s="269"/>
      <c r="AE362" s="269"/>
      <c r="AF362" s="269"/>
      <c r="AG362" s="269"/>
      <c r="AH362" s="269"/>
      <c r="AI362" s="549"/>
      <c r="AJ362" s="549"/>
    </row>
    <row r="363" spans="1:36" ht="18.75" x14ac:dyDescent="0.25">
      <c r="A363" s="333"/>
      <c r="B363" s="336"/>
      <c r="C363" s="341"/>
      <c r="D363" s="33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8"/>
      <c r="S363" s="8"/>
      <c r="T363" s="8"/>
      <c r="U363" s="8"/>
      <c r="V363" s="14">
        <f t="shared" si="95"/>
        <v>0</v>
      </c>
      <c r="W363" s="14">
        <f t="shared" si="96"/>
        <v>0</v>
      </c>
      <c r="X363" s="14">
        <f t="shared" si="97"/>
        <v>0</v>
      </c>
      <c r="Y363" s="173">
        <f t="shared" si="98"/>
        <v>0</v>
      </c>
      <c r="Z363" s="324"/>
      <c r="AA363" s="269"/>
      <c r="AB363" s="269"/>
      <c r="AC363" s="269"/>
      <c r="AD363" s="269"/>
      <c r="AE363" s="269"/>
      <c r="AF363" s="269"/>
      <c r="AG363" s="269"/>
      <c r="AH363" s="269"/>
      <c r="AI363" s="549"/>
      <c r="AJ363" s="549"/>
    </row>
    <row r="364" spans="1:36" ht="18.75" x14ac:dyDescent="0.25">
      <c r="A364" s="333"/>
      <c r="B364" s="336"/>
      <c r="C364" s="341"/>
      <c r="D364" s="33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0"/>
      <c r="S364" s="10"/>
      <c r="T364" s="10"/>
      <c r="U364" s="10"/>
      <c r="V364" s="14">
        <f t="shared" si="95"/>
        <v>0</v>
      </c>
      <c r="W364" s="14">
        <f t="shared" si="96"/>
        <v>0</v>
      </c>
      <c r="X364" s="14">
        <f t="shared" si="97"/>
        <v>0</v>
      </c>
      <c r="Y364" s="173">
        <f t="shared" si="98"/>
        <v>0</v>
      </c>
      <c r="Z364" s="324"/>
      <c r="AA364" s="269"/>
      <c r="AB364" s="269"/>
      <c r="AC364" s="269"/>
      <c r="AD364" s="269"/>
      <c r="AE364" s="269"/>
      <c r="AF364" s="269"/>
      <c r="AG364" s="269"/>
      <c r="AH364" s="269"/>
      <c r="AI364" s="549"/>
      <c r="AJ364" s="549"/>
    </row>
    <row r="365" spans="1:36" ht="18.75" x14ac:dyDescent="0.25">
      <c r="A365" s="333"/>
      <c r="B365" s="336"/>
      <c r="C365" s="341"/>
      <c r="D365" s="33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8"/>
      <c r="S365" s="8"/>
      <c r="T365" s="8"/>
      <c r="U365" s="8"/>
      <c r="V365" s="14">
        <f t="shared" si="95"/>
        <v>0</v>
      </c>
      <c r="W365" s="14">
        <f t="shared" si="96"/>
        <v>0</v>
      </c>
      <c r="X365" s="14">
        <f t="shared" si="97"/>
        <v>0</v>
      </c>
      <c r="Y365" s="173">
        <f t="shared" si="98"/>
        <v>0</v>
      </c>
      <c r="Z365" s="324"/>
      <c r="AA365" s="269"/>
      <c r="AB365" s="269"/>
      <c r="AC365" s="269"/>
      <c r="AD365" s="269"/>
      <c r="AE365" s="269"/>
      <c r="AF365" s="269"/>
      <c r="AG365" s="269"/>
      <c r="AH365" s="269"/>
      <c r="AI365" s="549"/>
      <c r="AJ365" s="549"/>
    </row>
    <row r="366" spans="1:36" ht="18.75" x14ac:dyDescent="0.25">
      <c r="A366" s="333"/>
      <c r="B366" s="336"/>
      <c r="C366" s="341"/>
      <c r="D366" s="33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0"/>
      <c r="S366" s="10"/>
      <c r="T366" s="10"/>
      <c r="U366" s="10"/>
      <c r="V366" s="14">
        <f t="shared" si="95"/>
        <v>0</v>
      </c>
      <c r="W366" s="14">
        <f t="shared" si="96"/>
        <v>0</v>
      </c>
      <c r="X366" s="14">
        <f t="shared" si="97"/>
        <v>0</v>
      </c>
      <c r="Y366" s="173">
        <f t="shared" si="98"/>
        <v>0</v>
      </c>
      <c r="Z366" s="324"/>
      <c r="AA366" s="269"/>
      <c r="AB366" s="269"/>
      <c r="AC366" s="269"/>
      <c r="AD366" s="269"/>
      <c r="AE366" s="269"/>
      <c r="AF366" s="269"/>
      <c r="AG366" s="269"/>
      <c r="AH366" s="269"/>
      <c r="AI366" s="549"/>
      <c r="AJ366" s="549"/>
    </row>
    <row r="367" spans="1:36" ht="18.75" x14ac:dyDescent="0.25">
      <c r="A367" s="333"/>
      <c r="B367" s="336"/>
      <c r="C367" s="341"/>
      <c r="D367" s="339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8"/>
      <c r="S367" s="8"/>
      <c r="T367" s="8"/>
      <c r="U367" s="8"/>
      <c r="V367" s="14">
        <f t="shared" si="95"/>
        <v>0</v>
      </c>
      <c r="W367" s="14">
        <f t="shared" si="96"/>
        <v>0</v>
      </c>
      <c r="X367" s="14">
        <f t="shared" si="97"/>
        <v>0</v>
      </c>
      <c r="Y367" s="173">
        <f t="shared" si="98"/>
        <v>0</v>
      </c>
      <c r="Z367" s="324"/>
      <c r="AA367" s="269"/>
      <c r="AB367" s="269"/>
      <c r="AC367" s="269"/>
      <c r="AD367" s="269"/>
      <c r="AE367" s="269"/>
      <c r="AF367" s="269"/>
      <c r="AG367" s="269"/>
      <c r="AH367" s="269"/>
      <c r="AI367" s="549"/>
      <c r="AJ367" s="549"/>
    </row>
    <row r="368" spans="1:36" ht="18.75" x14ac:dyDescent="0.25">
      <c r="A368" s="333"/>
      <c r="B368" s="336"/>
      <c r="C368" s="341"/>
      <c r="D368" s="33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0"/>
      <c r="S368" s="10"/>
      <c r="T368" s="10"/>
      <c r="U368" s="10"/>
      <c r="V368" s="14">
        <f t="shared" si="95"/>
        <v>0</v>
      </c>
      <c r="W368" s="14">
        <f t="shared" si="96"/>
        <v>0</v>
      </c>
      <c r="X368" s="14">
        <f t="shared" si="97"/>
        <v>0</v>
      </c>
      <c r="Y368" s="173">
        <f t="shared" si="98"/>
        <v>0</v>
      </c>
      <c r="Z368" s="324"/>
      <c r="AA368" s="269"/>
      <c r="AB368" s="269"/>
      <c r="AC368" s="269"/>
      <c r="AD368" s="269"/>
      <c r="AE368" s="269"/>
      <c r="AF368" s="269"/>
      <c r="AG368" s="269"/>
      <c r="AH368" s="269"/>
      <c r="AI368" s="549"/>
      <c r="AJ368" s="549"/>
    </row>
    <row r="369" spans="1:36" ht="18.75" x14ac:dyDescent="0.25">
      <c r="A369" s="333"/>
      <c r="B369" s="336"/>
      <c r="C369" s="341"/>
      <c r="D369" s="33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8"/>
      <c r="S369" s="8"/>
      <c r="T369" s="8"/>
      <c r="U369" s="8"/>
      <c r="V369" s="14">
        <f t="shared" si="95"/>
        <v>0</v>
      </c>
      <c r="W369" s="14">
        <f t="shared" si="96"/>
        <v>0</v>
      </c>
      <c r="X369" s="14">
        <f t="shared" si="97"/>
        <v>0</v>
      </c>
      <c r="Y369" s="173">
        <f t="shared" si="98"/>
        <v>0</v>
      </c>
      <c r="Z369" s="324"/>
      <c r="AA369" s="269"/>
      <c r="AB369" s="269"/>
      <c r="AC369" s="269"/>
      <c r="AD369" s="269"/>
      <c r="AE369" s="269"/>
      <c r="AF369" s="269"/>
      <c r="AG369" s="269"/>
      <c r="AH369" s="269"/>
      <c r="AI369" s="549"/>
      <c r="AJ369" s="549"/>
    </row>
    <row r="370" spans="1:36" ht="18.75" x14ac:dyDescent="0.25">
      <c r="A370" s="333"/>
      <c r="B370" s="336"/>
      <c r="C370" s="341"/>
      <c r="D370" s="33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0"/>
      <c r="S370" s="10"/>
      <c r="T370" s="10"/>
      <c r="U370" s="10"/>
      <c r="V370" s="14">
        <f t="shared" si="95"/>
        <v>0</v>
      </c>
      <c r="W370" s="14">
        <f t="shared" si="96"/>
        <v>0</v>
      </c>
      <c r="X370" s="14">
        <f t="shared" si="97"/>
        <v>0</v>
      </c>
      <c r="Y370" s="173">
        <f t="shared" si="98"/>
        <v>0</v>
      </c>
      <c r="Z370" s="324"/>
      <c r="AA370" s="269"/>
      <c r="AB370" s="269"/>
      <c r="AC370" s="269"/>
      <c r="AD370" s="269"/>
      <c r="AE370" s="269"/>
      <c r="AF370" s="269"/>
      <c r="AG370" s="269"/>
      <c r="AH370" s="269"/>
      <c r="AI370" s="549"/>
      <c r="AJ370" s="549"/>
    </row>
    <row r="371" spans="1:36" ht="19.5" thickBot="1" x14ac:dyDescent="0.3">
      <c r="A371" s="334"/>
      <c r="B371" s="337"/>
      <c r="C371" s="342"/>
      <c r="D371" s="340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2"/>
      <c r="S371" s="12"/>
      <c r="T371" s="12"/>
      <c r="U371" s="12"/>
      <c r="V371" s="15">
        <f t="shared" si="95"/>
        <v>0</v>
      </c>
      <c r="W371" s="15">
        <f t="shared" si="96"/>
        <v>0</v>
      </c>
      <c r="X371" s="15">
        <f t="shared" si="97"/>
        <v>0</v>
      </c>
      <c r="Y371" s="174">
        <f t="shared" si="98"/>
        <v>0</v>
      </c>
      <c r="Z371" s="325"/>
      <c r="AA371" s="270"/>
      <c r="AB371" s="270"/>
      <c r="AC371" s="270"/>
      <c r="AD371" s="270"/>
      <c r="AE371" s="270"/>
      <c r="AF371" s="270"/>
      <c r="AG371" s="270"/>
      <c r="AH371" s="270"/>
      <c r="AI371" s="550"/>
      <c r="AJ371" s="550"/>
    </row>
    <row r="372" spans="1:36" ht="18.75" x14ac:dyDescent="0.25">
      <c r="A372" s="332">
        <v>19</v>
      </c>
      <c r="B372" s="335" t="s">
        <v>888</v>
      </c>
      <c r="C372" s="338" t="s">
        <v>21</v>
      </c>
      <c r="D372" s="338">
        <f>250*0.9</f>
        <v>225</v>
      </c>
      <c r="E372" s="17" t="s">
        <v>86</v>
      </c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21">
        <v>380</v>
      </c>
      <c r="S372" s="21">
        <v>380</v>
      </c>
      <c r="T372" s="21">
        <v>380</v>
      </c>
      <c r="U372" s="21">
        <v>380</v>
      </c>
      <c r="V372" s="20">
        <f t="shared" si="95"/>
        <v>0</v>
      </c>
      <c r="W372" s="20">
        <f t="shared" si="96"/>
        <v>0</v>
      </c>
      <c r="X372" s="20">
        <f t="shared" si="97"/>
        <v>0</v>
      </c>
      <c r="Y372" s="172">
        <f t="shared" si="98"/>
        <v>0</v>
      </c>
      <c r="Z372" s="331">
        <f t="shared" ref="Z372:AB372" si="109">SUM(V372:V391)</f>
        <v>0</v>
      </c>
      <c r="AA372" s="271">
        <f t="shared" si="109"/>
        <v>0</v>
      </c>
      <c r="AB372" s="271">
        <f t="shared" si="109"/>
        <v>0</v>
      </c>
      <c r="AC372" s="271">
        <f>SUM(Y372:Y391)</f>
        <v>0</v>
      </c>
      <c r="AD372" s="268">
        <f t="shared" ref="AD372" si="110">Z372*0.38*0.9*SQRT(3)</f>
        <v>0</v>
      </c>
      <c r="AE372" s="268">
        <f t="shared" si="105"/>
        <v>0</v>
      </c>
      <c r="AF372" s="268">
        <f t="shared" si="105"/>
        <v>0</v>
      </c>
      <c r="AG372" s="268">
        <f t="shared" si="105"/>
        <v>0</v>
      </c>
      <c r="AH372" s="271">
        <f t="shared" ref="AH372" si="111">MAX(Z372:AC391)</f>
        <v>0</v>
      </c>
      <c r="AI372" s="548">
        <f t="shared" ref="AI372" si="112">AH372*0.38*0.9*SQRT(3)</f>
        <v>0</v>
      </c>
      <c r="AJ372" s="548">
        <f t="shared" ref="AJ372" si="113">D372-AI372</f>
        <v>225</v>
      </c>
    </row>
    <row r="373" spans="1:36" ht="18.75" x14ac:dyDescent="0.25">
      <c r="A373" s="333"/>
      <c r="B373" s="336"/>
      <c r="C373" s="341"/>
      <c r="D373" s="339"/>
      <c r="E373" s="6" t="s">
        <v>79</v>
      </c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8">
        <v>380</v>
      </c>
      <c r="S373" s="8">
        <v>380</v>
      </c>
      <c r="T373" s="8">
        <v>380</v>
      </c>
      <c r="U373" s="8">
        <v>380</v>
      </c>
      <c r="V373" s="14">
        <f t="shared" si="95"/>
        <v>0</v>
      </c>
      <c r="W373" s="14">
        <f t="shared" si="96"/>
        <v>0</v>
      </c>
      <c r="X373" s="14">
        <f t="shared" si="97"/>
        <v>0</v>
      </c>
      <c r="Y373" s="173">
        <f t="shared" si="98"/>
        <v>0</v>
      </c>
      <c r="Z373" s="324"/>
      <c r="AA373" s="269"/>
      <c r="AB373" s="269"/>
      <c r="AC373" s="269"/>
      <c r="AD373" s="269"/>
      <c r="AE373" s="269"/>
      <c r="AF373" s="269"/>
      <c r="AG373" s="269"/>
      <c r="AH373" s="269"/>
      <c r="AI373" s="549"/>
      <c r="AJ373" s="549"/>
    </row>
    <row r="374" spans="1:36" ht="18.75" x14ac:dyDescent="0.25">
      <c r="A374" s="333"/>
      <c r="B374" s="336"/>
      <c r="C374" s="341"/>
      <c r="D374" s="339"/>
      <c r="E374" s="9" t="s">
        <v>80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8">
        <v>380</v>
      </c>
      <c r="S374" s="8">
        <v>380</v>
      </c>
      <c r="T374" s="8">
        <v>380</v>
      </c>
      <c r="U374" s="8">
        <v>380</v>
      </c>
      <c r="V374" s="14">
        <f t="shared" si="95"/>
        <v>0</v>
      </c>
      <c r="W374" s="14">
        <f t="shared" si="96"/>
        <v>0</v>
      </c>
      <c r="X374" s="14">
        <f t="shared" si="97"/>
        <v>0</v>
      </c>
      <c r="Y374" s="173">
        <f t="shared" si="98"/>
        <v>0</v>
      </c>
      <c r="Z374" s="324"/>
      <c r="AA374" s="269"/>
      <c r="AB374" s="269"/>
      <c r="AC374" s="269"/>
      <c r="AD374" s="269"/>
      <c r="AE374" s="269"/>
      <c r="AF374" s="269"/>
      <c r="AG374" s="269"/>
      <c r="AH374" s="269"/>
      <c r="AI374" s="549"/>
      <c r="AJ374" s="549"/>
    </row>
    <row r="375" spans="1:36" ht="18.75" x14ac:dyDescent="0.25">
      <c r="A375" s="333"/>
      <c r="B375" s="336"/>
      <c r="C375" s="341"/>
      <c r="D375" s="339"/>
      <c r="E375" s="6" t="s">
        <v>81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8">
        <v>380</v>
      </c>
      <c r="S375" s="8">
        <v>380</v>
      </c>
      <c r="T375" s="8">
        <v>380</v>
      </c>
      <c r="U375" s="8">
        <v>380</v>
      </c>
      <c r="V375" s="14">
        <f t="shared" si="95"/>
        <v>0</v>
      </c>
      <c r="W375" s="14">
        <f t="shared" si="96"/>
        <v>0</v>
      </c>
      <c r="X375" s="14">
        <f t="shared" si="97"/>
        <v>0</v>
      </c>
      <c r="Y375" s="173">
        <f t="shared" si="98"/>
        <v>0</v>
      </c>
      <c r="Z375" s="324"/>
      <c r="AA375" s="269"/>
      <c r="AB375" s="269"/>
      <c r="AC375" s="269"/>
      <c r="AD375" s="269"/>
      <c r="AE375" s="269"/>
      <c r="AF375" s="269"/>
      <c r="AG375" s="269"/>
      <c r="AH375" s="269"/>
      <c r="AI375" s="549"/>
      <c r="AJ375" s="549"/>
    </row>
    <row r="376" spans="1:36" ht="18.75" x14ac:dyDescent="0.25">
      <c r="A376" s="333"/>
      <c r="B376" s="336"/>
      <c r="C376" s="341"/>
      <c r="D376" s="33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0"/>
      <c r="S376" s="10"/>
      <c r="T376" s="10"/>
      <c r="U376" s="10"/>
      <c r="V376" s="14">
        <f t="shared" si="95"/>
        <v>0</v>
      </c>
      <c r="W376" s="14">
        <f t="shared" si="96"/>
        <v>0</v>
      </c>
      <c r="X376" s="14">
        <f t="shared" si="97"/>
        <v>0</v>
      </c>
      <c r="Y376" s="173">
        <f t="shared" si="98"/>
        <v>0</v>
      </c>
      <c r="Z376" s="324"/>
      <c r="AA376" s="269"/>
      <c r="AB376" s="269"/>
      <c r="AC376" s="269"/>
      <c r="AD376" s="269"/>
      <c r="AE376" s="269"/>
      <c r="AF376" s="269"/>
      <c r="AG376" s="269"/>
      <c r="AH376" s="269"/>
      <c r="AI376" s="549"/>
      <c r="AJ376" s="549"/>
    </row>
    <row r="377" spans="1:36" ht="18.75" x14ac:dyDescent="0.25">
      <c r="A377" s="333"/>
      <c r="B377" s="336"/>
      <c r="C377" s="341"/>
      <c r="D377" s="339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8"/>
      <c r="S377" s="8"/>
      <c r="T377" s="8"/>
      <c r="U377" s="8"/>
      <c r="V377" s="14">
        <f t="shared" si="95"/>
        <v>0</v>
      </c>
      <c r="W377" s="14">
        <f t="shared" si="96"/>
        <v>0</v>
      </c>
      <c r="X377" s="14">
        <f t="shared" si="97"/>
        <v>0</v>
      </c>
      <c r="Y377" s="173">
        <f t="shared" si="98"/>
        <v>0</v>
      </c>
      <c r="Z377" s="324"/>
      <c r="AA377" s="269"/>
      <c r="AB377" s="269"/>
      <c r="AC377" s="269"/>
      <c r="AD377" s="269"/>
      <c r="AE377" s="269"/>
      <c r="AF377" s="269"/>
      <c r="AG377" s="269"/>
      <c r="AH377" s="269"/>
      <c r="AI377" s="549"/>
      <c r="AJ377" s="549"/>
    </row>
    <row r="378" spans="1:36" ht="18.75" x14ac:dyDescent="0.25">
      <c r="A378" s="333"/>
      <c r="B378" s="336"/>
      <c r="C378" s="341"/>
      <c r="D378" s="33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0"/>
      <c r="S378" s="10"/>
      <c r="T378" s="10"/>
      <c r="U378" s="10"/>
      <c r="V378" s="14">
        <f t="shared" si="95"/>
        <v>0</v>
      </c>
      <c r="W378" s="14">
        <f t="shared" si="96"/>
        <v>0</v>
      </c>
      <c r="X378" s="14">
        <f t="shared" si="97"/>
        <v>0</v>
      </c>
      <c r="Y378" s="173">
        <f t="shared" si="98"/>
        <v>0</v>
      </c>
      <c r="Z378" s="324"/>
      <c r="AA378" s="269"/>
      <c r="AB378" s="269"/>
      <c r="AC378" s="269"/>
      <c r="AD378" s="269"/>
      <c r="AE378" s="269"/>
      <c r="AF378" s="269"/>
      <c r="AG378" s="269"/>
      <c r="AH378" s="269"/>
      <c r="AI378" s="549"/>
      <c r="AJ378" s="549"/>
    </row>
    <row r="379" spans="1:36" ht="18.75" x14ac:dyDescent="0.25">
      <c r="A379" s="333"/>
      <c r="B379" s="336"/>
      <c r="C379" s="341"/>
      <c r="D379" s="33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8"/>
      <c r="S379" s="8"/>
      <c r="T379" s="8"/>
      <c r="U379" s="8"/>
      <c r="V379" s="14">
        <f t="shared" si="95"/>
        <v>0</v>
      </c>
      <c r="W379" s="14">
        <f t="shared" si="96"/>
        <v>0</v>
      </c>
      <c r="X379" s="14">
        <f t="shared" si="97"/>
        <v>0</v>
      </c>
      <c r="Y379" s="173">
        <f t="shared" si="98"/>
        <v>0</v>
      </c>
      <c r="Z379" s="324"/>
      <c r="AA379" s="269"/>
      <c r="AB379" s="269"/>
      <c r="AC379" s="269"/>
      <c r="AD379" s="269"/>
      <c r="AE379" s="269"/>
      <c r="AF379" s="269"/>
      <c r="AG379" s="269"/>
      <c r="AH379" s="269"/>
      <c r="AI379" s="549"/>
      <c r="AJ379" s="549"/>
    </row>
    <row r="380" spans="1:36" ht="18.75" x14ac:dyDescent="0.25">
      <c r="A380" s="333"/>
      <c r="B380" s="336"/>
      <c r="C380" s="341"/>
      <c r="D380" s="33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0"/>
      <c r="S380" s="10"/>
      <c r="T380" s="10"/>
      <c r="U380" s="10"/>
      <c r="V380" s="14">
        <f t="shared" si="95"/>
        <v>0</v>
      </c>
      <c r="W380" s="14">
        <f t="shared" si="96"/>
        <v>0</v>
      </c>
      <c r="X380" s="14">
        <f t="shared" si="97"/>
        <v>0</v>
      </c>
      <c r="Y380" s="173">
        <f t="shared" si="98"/>
        <v>0</v>
      </c>
      <c r="Z380" s="324"/>
      <c r="AA380" s="269"/>
      <c r="AB380" s="269"/>
      <c r="AC380" s="269"/>
      <c r="AD380" s="269"/>
      <c r="AE380" s="269"/>
      <c r="AF380" s="269"/>
      <c r="AG380" s="269"/>
      <c r="AH380" s="269"/>
      <c r="AI380" s="549"/>
      <c r="AJ380" s="549"/>
    </row>
    <row r="381" spans="1:36" ht="18.75" x14ac:dyDescent="0.25">
      <c r="A381" s="333"/>
      <c r="B381" s="336"/>
      <c r="C381" s="341"/>
      <c r="D381" s="33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8"/>
      <c r="S381" s="8"/>
      <c r="T381" s="8"/>
      <c r="U381" s="8"/>
      <c r="V381" s="14">
        <f t="shared" si="95"/>
        <v>0</v>
      </c>
      <c r="W381" s="14">
        <f t="shared" si="96"/>
        <v>0</v>
      </c>
      <c r="X381" s="14">
        <f t="shared" si="97"/>
        <v>0</v>
      </c>
      <c r="Y381" s="173">
        <f t="shared" si="98"/>
        <v>0</v>
      </c>
      <c r="Z381" s="324"/>
      <c r="AA381" s="269"/>
      <c r="AB381" s="269"/>
      <c r="AC381" s="269"/>
      <c r="AD381" s="269"/>
      <c r="AE381" s="269"/>
      <c r="AF381" s="269"/>
      <c r="AG381" s="269"/>
      <c r="AH381" s="269"/>
      <c r="AI381" s="549"/>
      <c r="AJ381" s="549"/>
    </row>
    <row r="382" spans="1:36" ht="18.75" x14ac:dyDescent="0.25">
      <c r="A382" s="333"/>
      <c r="B382" s="336"/>
      <c r="C382" s="341"/>
      <c r="D382" s="33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0"/>
      <c r="S382" s="10"/>
      <c r="T382" s="10"/>
      <c r="U382" s="10"/>
      <c r="V382" s="14">
        <f t="shared" si="95"/>
        <v>0</v>
      </c>
      <c r="W382" s="14">
        <f t="shared" si="96"/>
        <v>0</v>
      </c>
      <c r="X382" s="14">
        <f t="shared" si="97"/>
        <v>0</v>
      </c>
      <c r="Y382" s="173">
        <f t="shared" si="98"/>
        <v>0</v>
      </c>
      <c r="Z382" s="324"/>
      <c r="AA382" s="269"/>
      <c r="AB382" s="269"/>
      <c r="AC382" s="269"/>
      <c r="AD382" s="269"/>
      <c r="AE382" s="269"/>
      <c r="AF382" s="269"/>
      <c r="AG382" s="269"/>
      <c r="AH382" s="269"/>
      <c r="AI382" s="549"/>
      <c r="AJ382" s="549"/>
    </row>
    <row r="383" spans="1:36" ht="18.75" x14ac:dyDescent="0.25">
      <c r="A383" s="333"/>
      <c r="B383" s="336"/>
      <c r="C383" s="341"/>
      <c r="D383" s="33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8"/>
      <c r="S383" s="8"/>
      <c r="T383" s="8"/>
      <c r="U383" s="8"/>
      <c r="V383" s="14">
        <f t="shared" si="95"/>
        <v>0</v>
      </c>
      <c r="W383" s="14">
        <f t="shared" si="96"/>
        <v>0</v>
      </c>
      <c r="X383" s="14">
        <f t="shared" si="97"/>
        <v>0</v>
      </c>
      <c r="Y383" s="173">
        <f t="shared" si="98"/>
        <v>0</v>
      </c>
      <c r="Z383" s="324"/>
      <c r="AA383" s="269"/>
      <c r="AB383" s="269"/>
      <c r="AC383" s="269"/>
      <c r="AD383" s="269"/>
      <c r="AE383" s="269"/>
      <c r="AF383" s="269"/>
      <c r="AG383" s="269"/>
      <c r="AH383" s="269"/>
      <c r="AI383" s="549"/>
      <c r="AJ383" s="549"/>
    </row>
    <row r="384" spans="1:36" ht="18.75" x14ac:dyDescent="0.25">
      <c r="A384" s="333"/>
      <c r="B384" s="336"/>
      <c r="C384" s="341"/>
      <c r="D384" s="33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0"/>
      <c r="S384" s="10"/>
      <c r="T384" s="10"/>
      <c r="U384" s="10"/>
      <c r="V384" s="14">
        <f t="shared" si="95"/>
        <v>0</v>
      </c>
      <c r="W384" s="14">
        <f t="shared" si="96"/>
        <v>0</v>
      </c>
      <c r="X384" s="14">
        <f t="shared" si="97"/>
        <v>0</v>
      </c>
      <c r="Y384" s="173">
        <f t="shared" si="98"/>
        <v>0</v>
      </c>
      <c r="Z384" s="324"/>
      <c r="AA384" s="269"/>
      <c r="AB384" s="269"/>
      <c r="AC384" s="269"/>
      <c r="AD384" s="269"/>
      <c r="AE384" s="269"/>
      <c r="AF384" s="269"/>
      <c r="AG384" s="269"/>
      <c r="AH384" s="269"/>
      <c r="AI384" s="549"/>
      <c r="AJ384" s="549"/>
    </row>
    <row r="385" spans="1:36" ht="18.75" x14ac:dyDescent="0.25">
      <c r="A385" s="333"/>
      <c r="B385" s="336"/>
      <c r="C385" s="341"/>
      <c r="D385" s="33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8"/>
      <c r="S385" s="8"/>
      <c r="T385" s="8"/>
      <c r="U385" s="8"/>
      <c r="V385" s="14">
        <f t="shared" si="95"/>
        <v>0</v>
      </c>
      <c r="W385" s="14">
        <f t="shared" si="96"/>
        <v>0</v>
      </c>
      <c r="X385" s="14">
        <f t="shared" si="97"/>
        <v>0</v>
      </c>
      <c r="Y385" s="173">
        <f t="shared" si="98"/>
        <v>0</v>
      </c>
      <c r="Z385" s="324"/>
      <c r="AA385" s="269"/>
      <c r="AB385" s="269"/>
      <c r="AC385" s="269"/>
      <c r="AD385" s="269"/>
      <c r="AE385" s="269"/>
      <c r="AF385" s="269"/>
      <c r="AG385" s="269"/>
      <c r="AH385" s="269"/>
      <c r="AI385" s="549"/>
      <c r="AJ385" s="549"/>
    </row>
    <row r="386" spans="1:36" ht="18.75" x14ac:dyDescent="0.25">
      <c r="A386" s="333"/>
      <c r="B386" s="336"/>
      <c r="C386" s="341"/>
      <c r="D386" s="33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0"/>
      <c r="S386" s="10"/>
      <c r="T386" s="10"/>
      <c r="U386" s="10"/>
      <c r="V386" s="14">
        <f t="shared" si="95"/>
        <v>0</v>
      </c>
      <c r="W386" s="14">
        <f t="shared" si="96"/>
        <v>0</v>
      </c>
      <c r="X386" s="14">
        <f t="shared" si="97"/>
        <v>0</v>
      </c>
      <c r="Y386" s="173">
        <f t="shared" si="98"/>
        <v>0</v>
      </c>
      <c r="Z386" s="324"/>
      <c r="AA386" s="269"/>
      <c r="AB386" s="269"/>
      <c r="AC386" s="269"/>
      <c r="AD386" s="269"/>
      <c r="AE386" s="269"/>
      <c r="AF386" s="269"/>
      <c r="AG386" s="269"/>
      <c r="AH386" s="269"/>
      <c r="AI386" s="549"/>
      <c r="AJ386" s="549"/>
    </row>
    <row r="387" spans="1:36" ht="18.75" x14ac:dyDescent="0.25">
      <c r="A387" s="333"/>
      <c r="B387" s="336"/>
      <c r="C387" s="341"/>
      <c r="D387" s="33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8"/>
      <c r="S387" s="8"/>
      <c r="T387" s="8"/>
      <c r="U387" s="8"/>
      <c r="V387" s="14">
        <f t="shared" si="95"/>
        <v>0</v>
      </c>
      <c r="W387" s="14">
        <f t="shared" si="96"/>
        <v>0</v>
      </c>
      <c r="X387" s="14">
        <f t="shared" si="97"/>
        <v>0</v>
      </c>
      <c r="Y387" s="173">
        <f t="shared" si="98"/>
        <v>0</v>
      </c>
      <c r="Z387" s="324"/>
      <c r="AA387" s="269"/>
      <c r="AB387" s="269"/>
      <c r="AC387" s="269"/>
      <c r="AD387" s="269"/>
      <c r="AE387" s="269"/>
      <c r="AF387" s="269"/>
      <c r="AG387" s="269"/>
      <c r="AH387" s="269"/>
      <c r="AI387" s="549"/>
      <c r="AJ387" s="549"/>
    </row>
    <row r="388" spans="1:36" ht="18.75" x14ac:dyDescent="0.25">
      <c r="A388" s="333"/>
      <c r="B388" s="336"/>
      <c r="C388" s="341"/>
      <c r="D388" s="33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0"/>
      <c r="S388" s="10"/>
      <c r="T388" s="10"/>
      <c r="U388" s="10"/>
      <c r="V388" s="14">
        <f t="shared" si="95"/>
        <v>0</v>
      </c>
      <c r="W388" s="14">
        <f t="shared" si="96"/>
        <v>0</v>
      </c>
      <c r="X388" s="14">
        <f t="shared" si="97"/>
        <v>0</v>
      </c>
      <c r="Y388" s="173">
        <f t="shared" si="98"/>
        <v>0</v>
      </c>
      <c r="Z388" s="324"/>
      <c r="AA388" s="269"/>
      <c r="AB388" s="269"/>
      <c r="AC388" s="269"/>
      <c r="AD388" s="269"/>
      <c r="AE388" s="269"/>
      <c r="AF388" s="269"/>
      <c r="AG388" s="269"/>
      <c r="AH388" s="269"/>
      <c r="AI388" s="549"/>
      <c r="AJ388" s="549"/>
    </row>
    <row r="389" spans="1:36" ht="18.75" x14ac:dyDescent="0.25">
      <c r="A389" s="333"/>
      <c r="B389" s="336"/>
      <c r="C389" s="341"/>
      <c r="D389" s="33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8"/>
      <c r="S389" s="8"/>
      <c r="T389" s="8"/>
      <c r="U389" s="8"/>
      <c r="V389" s="14">
        <f t="shared" si="95"/>
        <v>0</v>
      </c>
      <c r="W389" s="14">
        <f t="shared" si="96"/>
        <v>0</v>
      </c>
      <c r="X389" s="14">
        <f t="shared" si="97"/>
        <v>0</v>
      </c>
      <c r="Y389" s="173">
        <f t="shared" si="98"/>
        <v>0</v>
      </c>
      <c r="Z389" s="324"/>
      <c r="AA389" s="269"/>
      <c r="AB389" s="269"/>
      <c r="AC389" s="269"/>
      <c r="AD389" s="269"/>
      <c r="AE389" s="269"/>
      <c r="AF389" s="269"/>
      <c r="AG389" s="269"/>
      <c r="AH389" s="269"/>
      <c r="AI389" s="549"/>
      <c r="AJ389" s="549"/>
    </row>
    <row r="390" spans="1:36" ht="18.75" x14ac:dyDescent="0.25">
      <c r="A390" s="333"/>
      <c r="B390" s="336"/>
      <c r="C390" s="341"/>
      <c r="D390" s="33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0"/>
      <c r="S390" s="10"/>
      <c r="T390" s="10"/>
      <c r="U390" s="10"/>
      <c r="V390" s="14">
        <f t="shared" si="95"/>
        <v>0</v>
      </c>
      <c r="W390" s="14">
        <f t="shared" si="96"/>
        <v>0</v>
      </c>
      <c r="X390" s="14">
        <f t="shared" si="97"/>
        <v>0</v>
      </c>
      <c r="Y390" s="173">
        <f t="shared" si="98"/>
        <v>0</v>
      </c>
      <c r="Z390" s="324"/>
      <c r="AA390" s="269"/>
      <c r="AB390" s="269"/>
      <c r="AC390" s="269"/>
      <c r="AD390" s="269"/>
      <c r="AE390" s="269"/>
      <c r="AF390" s="269"/>
      <c r="AG390" s="269"/>
      <c r="AH390" s="269"/>
      <c r="AI390" s="549"/>
      <c r="AJ390" s="549"/>
    </row>
    <row r="391" spans="1:36" ht="19.5" thickBot="1" x14ac:dyDescent="0.3">
      <c r="A391" s="334"/>
      <c r="B391" s="337"/>
      <c r="C391" s="342"/>
      <c r="D391" s="340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2"/>
      <c r="S391" s="12"/>
      <c r="T391" s="12"/>
      <c r="U391" s="12"/>
      <c r="V391" s="15">
        <f t="shared" si="95"/>
        <v>0</v>
      </c>
      <c r="W391" s="15">
        <f t="shared" si="96"/>
        <v>0</v>
      </c>
      <c r="X391" s="15">
        <f t="shared" si="97"/>
        <v>0</v>
      </c>
      <c r="Y391" s="174">
        <f t="shared" si="98"/>
        <v>0</v>
      </c>
      <c r="Z391" s="325"/>
      <c r="AA391" s="270"/>
      <c r="AB391" s="270"/>
      <c r="AC391" s="270"/>
      <c r="AD391" s="270"/>
      <c r="AE391" s="270"/>
      <c r="AF391" s="270"/>
      <c r="AG391" s="270"/>
      <c r="AH391" s="270"/>
      <c r="AI391" s="550"/>
      <c r="AJ391" s="550"/>
    </row>
    <row r="392" spans="1:36" ht="18.75" x14ac:dyDescent="0.25">
      <c r="A392" s="332">
        <v>20</v>
      </c>
      <c r="B392" s="343"/>
      <c r="C392" s="338"/>
      <c r="D392" s="338"/>
      <c r="E392" s="1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9"/>
      <c r="S392" s="19"/>
      <c r="T392" s="19"/>
      <c r="U392" s="19"/>
      <c r="V392" s="20">
        <f t="shared" si="95"/>
        <v>0</v>
      </c>
      <c r="W392" s="20">
        <f t="shared" si="96"/>
        <v>0</v>
      </c>
      <c r="X392" s="20">
        <f t="shared" si="97"/>
        <v>0</v>
      </c>
      <c r="Y392" s="172">
        <f t="shared" si="98"/>
        <v>0</v>
      </c>
      <c r="Z392" s="331">
        <f t="shared" ref="Z392:AB392" si="114">SUM(V392:V411)</f>
        <v>0</v>
      </c>
      <c r="AA392" s="271">
        <f t="shared" si="114"/>
        <v>0</v>
      </c>
      <c r="AB392" s="271">
        <f t="shared" si="114"/>
        <v>0</v>
      </c>
      <c r="AC392" s="271">
        <f>SUM(Y392:Y411)</f>
        <v>0</v>
      </c>
      <c r="AD392" s="268">
        <f t="shared" ref="AD392:AG392" si="115">Z392*0.38*0.9*SQRT(3)</f>
        <v>0</v>
      </c>
      <c r="AE392" s="268">
        <f t="shared" si="115"/>
        <v>0</v>
      </c>
      <c r="AF392" s="268">
        <f t="shared" si="115"/>
        <v>0</v>
      </c>
      <c r="AG392" s="268">
        <f t="shared" si="115"/>
        <v>0</v>
      </c>
      <c r="AH392" s="271">
        <f t="shared" ref="AH392" si="116">MAX(Z392:AC411)</f>
        <v>0</v>
      </c>
      <c r="AI392" s="548">
        <f t="shared" ref="AI392" si="117">AH392*0.38*0.9*SQRT(3)</f>
        <v>0</v>
      </c>
      <c r="AJ392" s="548">
        <f t="shared" ref="AJ392" si="118">D392-AI392</f>
        <v>0</v>
      </c>
    </row>
    <row r="393" spans="1:36" ht="18.75" x14ac:dyDescent="0.25">
      <c r="A393" s="333"/>
      <c r="B393" s="344"/>
      <c r="C393" s="341"/>
      <c r="D393" s="339"/>
      <c r="E393" s="6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8"/>
      <c r="S393" s="8"/>
      <c r="T393" s="8"/>
      <c r="U393" s="8"/>
      <c r="V393" s="14">
        <f t="shared" si="95"/>
        <v>0</v>
      </c>
      <c r="W393" s="14">
        <f t="shared" si="96"/>
        <v>0</v>
      </c>
      <c r="X393" s="14">
        <f t="shared" si="97"/>
        <v>0</v>
      </c>
      <c r="Y393" s="173">
        <f t="shared" si="98"/>
        <v>0</v>
      </c>
      <c r="Z393" s="324"/>
      <c r="AA393" s="269"/>
      <c r="AB393" s="269"/>
      <c r="AC393" s="269"/>
      <c r="AD393" s="269"/>
      <c r="AE393" s="269"/>
      <c r="AF393" s="269"/>
      <c r="AG393" s="269"/>
      <c r="AH393" s="269"/>
      <c r="AI393" s="549"/>
      <c r="AJ393" s="549"/>
    </row>
    <row r="394" spans="1:36" ht="18.75" x14ac:dyDescent="0.25">
      <c r="A394" s="333"/>
      <c r="B394" s="344"/>
      <c r="C394" s="341"/>
      <c r="D394" s="33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0"/>
      <c r="S394" s="10"/>
      <c r="T394" s="10"/>
      <c r="U394" s="10"/>
      <c r="V394" s="14">
        <f t="shared" si="95"/>
        <v>0</v>
      </c>
      <c r="W394" s="14">
        <f t="shared" si="96"/>
        <v>0</v>
      </c>
      <c r="X394" s="14">
        <f t="shared" si="97"/>
        <v>0</v>
      </c>
      <c r="Y394" s="173">
        <f t="shared" si="98"/>
        <v>0</v>
      </c>
      <c r="Z394" s="324"/>
      <c r="AA394" s="269"/>
      <c r="AB394" s="269"/>
      <c r="AC394" s="269"/>
      <c r="AD394" s="269"/>
      <c r="AE394" s="269"/>
      <c r="AF394" s="269"/>
      <c r="AG394" s="269"/>
      <c r="AH394" s="269"/>
      <c r="AI394" s="549"/>
      <c r="AJ394" s="549"/>
    </row>
    <row r="395" spans="1:36" ht="18.75" x14ac:dyDescent="0.25">
      <c r="A395" s="333"/>
      <c r="B395" s="344"/>
      <c r="C395" s="341"/>
      <c r="D395" s="33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8"/>
      <c r="S395" s="8"/>
      <c r="T395" s="8"/>
      <c r="U395" s="8"/>
      <c r="V395" s="14">
        <f t="shared" si="95"/>
        <v>0</v>
      </c>
      <c r="W395" s="14">
        <f t="shared" si="96"/>
        <v>0</v>
      </c>
      <c r="X395" s="14">
        <f t="shared" si="97"/>
        <v>0</v>
      </c>
      <c r="Y395" s="173">
        <f t="shared" si="98"/>
        <v>0</v>
      </c>
      <c r="Z395" s="324"/>
      <c r="AA395" s="269"/>
      <c r="AB395" s="269"/>
      <c r="AC395" s="269"/>
      <c r="AD395" s="269"/>
      <c r="AE395" s="269"/>
      <c r="AF395" s="269"/>
      <c r="AG395" s="269"/>
      <c r="AH395" s="269"/>
      <c r="AI395" s="549"/>
      <c r="AJ395" s="549"/>
    </row>
    <row r="396" spans="1:36" ht="18.75" x14ac:dyDescent="0.25">
      <c r="A396" s="333"/>
      <c r="B396" s="344"/>
      <c r="C396" s="341"/>
      <c r="D396" s="33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0"/>
      <c r="S396" s="10"/>
      <c r="T396" s="10"/>
      <c r="U396" s="10"/>
      <c r="V396" s="14">
        <f t="shared" ref="V396:V411" si="119">IF(AND(F396=0,G396=0,H396=0),0,IF(AND(F396=0,G396=0),H396,IF(AND(F396=0,H396=0),G396,IF(AND(G396=0,H396=0),F396,IF(F396=0,(G396+H396)/2,IF(G396=0,(F396+H396)/2,IF(H396=0,(F396+G396)/2,(F396+G396+H396)/3)))))))</f>
        <v>0</v>
      </c>
      <c r="W396" s="14">
        <f t="shared" ref="W396:W411" si="120">IF(AND(I396=0,J396=0,K396=0),0,IF(AND(I396=0,J396=0),K396,IF(AND(I396=0,K396=0),J396,IF(AND(J396=0,K396=0),I396,IF(I396=0,(J396+K396)/2,IF(J396=0,(I396+K396)/2,IF(K396=0,(I396+J396)/2,(I396+J396+K396)/3)))))))</f>
        <v>0</v>
      </c>
      <c r="X396" s="14">
        <f t="shared" ref="X396:X411" si="121">IF(AND(L396=0,M396=0,N396=0),0,IF(AND(L396=0,M396=0),N396,IF(AND(L396=0,N396=0),M396,IF(AND(M396=0,N396=0),L396,IF(L396=0,(M396+N396)/2,IF(M396=0,(L396+N396)/2,IF(N396=0,(L396+M396)/2,(L396+M396+N396)/3)))))))</f>
        <v>0</v>
      </c>
      <c r="Y396" s="173">
        <f t="shared" ref="Y396:Y411" si="122">IF(AND(O396=0,P396=0,Q396=0),0,IF(AND(O396=0,P396=0),Q396,IF(AND(O396=0,Q396=0),P396,IF(AND(P396=0,Q396=0),O396,IF(O396=0,(P396+Q396)/2,IF(P396=0,(O396+Q396)/2,IF(Q396=0,(O396+P396)/2,(O396+P396+Q396)/3)))))))</f>
        <v>0</v>
      </c>
      <c r="Z396" s="324"/>
      <c r="AA396" s="269"/>
      <c r="AB396" s="269"/>
      <c r="AC396" s="269"/>
      <c r="AD396" s="269"/>
      <c r="AE396" s="269"/>
      <c r="AF396" s="269"/>
      <c r="AG396" s="269"/>
      <c r="AH396" s="269"/>
      <c r="AI396" s="549"/>
      <c r="AJ396" s="549"/>
    </row>
    <row r="397" spans="1:36" ht="18.75" x14ac:dyDescent="0.25">
      <c r="A397" s="333"/>
      <c r="B397" s="344"/>
      <c r="C397" s="341"/>
      <c r="D397" s="33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8"/>
      <c r="S397" s="8"/>
      <c r="T397" s="8"/>
      <c r="U397" s="8"/>
      <c r="V397" s="14">
        <f t="shared" si="119"/>
        <v>0</v>
      </c>
      <c r="W397" s="14">
        <f t="shared" si="120"/>
        <v>0</v>
      </c>
      <c r="X397" s="14">
        <f t="shared" si="121"/>
        <v>0</v>
      </c>
      <c r="Y397" s="173">
        <f t="shared" si="122"/>
        <v>0</v>
      </c>
      <c r="Z397" s="324"/>
      <c r="AA397" s="269"/>
      <c r="AB397" s="269"/>
      <c r="AC397" s="269"/>
      <c r="AD397" s="269"/>
      <c r="AE397" s="269"/>
      <c r="AF397" s="269"/>
      <c r="AG397" s="269"/>
      <c r="AH397" s="269"/>
      <c r="AI397" s="549"/>
      <c r="AJ397" s="549"/>
    </row>
    <row r="398" spans="1:36" ht="18.75" x14ac:dyDescent="0.25">
      <c r="A398" s="333"/>
      <c r="B398" s="344"/>
      <c r="C398" s="341"/>
      <c r="D398" s="33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0"/>
      <c r="S398" s="10"/>
      <c r="T398" s="10"/>
      <c r="U398" s="10"/>
      <c r="V398" s="14">
        <f t="shared" si="119"/>
        <v>0</v>
      </c>
      <c r="W398" s="14">
        <f t="shared" si="120"/>
        <v>0</v>
      </c>
      <c r="X398" s="14">
        <f t="shared" si="121"/>
        <v>0</v>
      </c>
      <c r="Y398" s="173">
        <f t="shared" si="122"/>
        <v>0</v>
      </c>
      <c r="Z398" s="324"/>
      <c r="AA398" s="269"/>
      <c r="AB398" s="269"/>
      <c r="AC398" s="269"/>
      <c r="AD398" s="269"/>
      <c r="AE398" s="269"/>
      <c r="AF398" s="269"/>
      <c r="AG398" s="269"/>
      <c r="AH398" s="269"/>
      <c r="AI398" s="549"/>
      <c r="AJ398" s="549"/>
    </row>
    <row r="399" spans="1:36" ht="18.75" x14ac:dyDescent="0.25">
      <c r="A399" s="333"/>
      <c r="B399" s="344"/>
      <c r="C399" s="341"/>
      <c r="D399" s="33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8"/>
      <c r="S399" s="8"/>
      <c r="T399" s="8"/>
      <c r="U399" s="8"/>
      <c r="V399" s="14">
        <f t="shared" si="119"/>
        <v>0</v>
      </c>
      <c r="W399" s="14">
        <f t="shared" si="120"/>
        <v>0</v>
      </c>
      <c r="X399" s="14">
        <f t="shared" si="121"/>
        <v>0</v>
      </c>
      <c r="Y399" s="173">
        <f t="shared" si="122"/>
        <v>0</v>
      </c>
      <c r="Z399" s="324"/>
      <c r="AA399" s="269"/>
      <c r="AB399" s="269"/>
      <c r="AC399" s="269"/>
      <c r="AD399" s="269"/>
      <c r="AE399" s="269"/>
      <c r="AF399" s="269"/>
      <c r="AG399" s="269"/>
      <c r="AH399" s="269"/>
      <c r="AI399" s="549"/>
      <c r="AJ399" s="549"/>
    </row>
    <row r="400" spans="1:36" ht="18.75" x14ac:dyDescent="0.25">
      <c r="A400" s="333"/>
      <c r="B400" s="344"/>
      <c r="C400" s="341"/>
      <c r="D400" s="33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0"/>
      <c r="S400" s="10"/>
      <c r="T400" s="10"/>
      <c r="U400" s="10"/>
      <c r="V400" s="14">
        <f t="shared" si="119"/>
        <v>0</v>
      </c>
      <c r="W400" s="14">
        <f t="shared" si="120"/>
        <v>0</v>
      </c>
      <c r="X400" s="14">
        <f t="shared" si="121"/>
        <v>0</v>
      </c>
      <c r="Y400" s="173">
        <f t="shared" si="122"/>
        <v>0</v>
      </c>
      <c r="Z400" s="324"/>
      <c r="AA400" s="269"/>
      <c r="AB400" s="269"/>
      <c r="AC400" s="269"/>
      <c r="AD400" s="269"/>
      <c r="AE400" s="269"/>
      <c r="AF400" s="269"/>
      <c r="AG400" s="269"/>
      <c r="AH400" s="269"/>
      <c r="AI400" s="549"/>
      <c r="AJ400" s="549"/>
    </row>
    <row r="401" spans="1:36" ht="18.75" x14ac:dyDescent="0.25">
      <c r="A401" s="333"/>
      <c r="B401" s="344"/>
      <c r="C401" s="341"/>
      <c r="D401" s="33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8"/>
      <c r="S401" s="8"/>
      <c r="T401" s="8"/>
      <c r="U401" s="8"/>
      <c r="V401" s="14">
        <f t="shared" si="119"/>
        <v>0</v>
      </c>
      <c r="W401" s="14">
        <f t="shared" si="120"/>
        <v>0</v>
      </c>
      <c r="X401" s="14">
        <f t="shared" si="121"/>
        <v>0</v>
      </c>
      <c r="Y401" s="173">
        <f t="shared" si="122"/>
        <v>0</v>
      </c>
      <c r="Z401" s="324"/>
      <c r="AA401" s="269"/>
      <c r="AB401" s="269"/>
      <c r="AC401" s="269"/>
      <c r="AD401" s="269"/>
      <c r="AE401" s="269"/>
      <c r="AF401" s="269"/>
      <c r="AG401" s="269"/>
      <c r="AH401" s="269"/>
      <c r="AI401" s="549"/>
      <c r="AJ401" s="549"/>
    </row>
    <row r="402" spans="1:36" ht="18.75" x14ac:dyDescent="0.25">
      <c r="A402" s="333"/>
      <c r="B402" s="344"/>
      <c r="C402" s="341"/>
      <c r="D402" s="33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0"/>
      <c r="S402" s="10"/>
      <c r="T402" s="10"/>
      <c r="U402" s="10"/>
      <c r="V402" s="14">
        <f t="shared" si="119"/>
        <v>0</v>
      </c>
      <c r="W402" s="14">
        <f t="shared" si="120"/>
        <v>0</v>
      </c>
      <c r="X402" s="14">
        <f t="shared" si="121"/>
        <v>0</v>
      </c>
      <c r="Y402" s="173">
        <f t="shared" si="122"/>
        <v>0</v>
      </c>
      <c r="Z402" s="324"/>
      <c r="AA402" s="269"/>
      <c r="AB402" s="269"/>
      <c r="AC402" s="269"/>
      <c r="AD402" s="269"/>
      <c r="AE402" s="269"/>
      <c r="AF402" s="269"/>
      <c r="AG402" s="269"/>
      <c r="AH402" s="269"/>
      <c r="AI402" s="549"/>
      <c r="AJ402" s="549"/>
    </row>
    <row r="403" spans="1:36" ht="18.75" x14ac:dyDescent="0.25">
      <c r="A403" s="333"/>
      <c r="B403" s="344"/>
      <c r="C403" s="341"/>
      <c r="D403" s="33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8"/>
      <c r="S403" s="8"/>
      <c r="T403" s="8"/>
      <c r="U403" s="8"/>
      <c r="V403" s="14">
        <f t="shared" si="119"/>
        <v>0</v>
      </c>
      <c r="W403" s="14">
        <f t="shared" si="120"/>
        <v>0</v>
      </c>
      <c r="X403" s="14">
        <f t="shared" si="121"/>
        <v>0</v>
      </c>
      <c r="Y403" s="173">
        <f t="shared" si="122"/>
        <v>0</v>
      </c>
      <c r="Z403" s="324"/>
      <c r="AA403" s="269"/>
      <c r="AB403" s="269"/>
      <c r="AC403" s="269"/>
      <c r="AD403" s="269"/>
      <c r="AE403" s="269"/>
      <c r="AF403" s="269"/>
      <c r="AG403" s="269"/>
      <c r="AH403" s="269"/>
      <c r="AI403" s="549"/>
      <c r="AJ403" s="549"/>
    </row>
    <row r="404" spans="1:36" ht="18.75" x14ac:dyDescent="0.25">
      <c r="A404" s="333"/>
      <c r="B404" s="344"/>
      <c r="C404" s="341"/>
      <c r="D404" s="33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0"/>
      <c r="S404" s="10"/>
      <c r="T404" s="10"/>
      <c r="U404" s="10"/>
      <c r="V404" s="14">
        <f t="shared" si="119"/>
        <v>0</v>
      </c>
      <c r="W404" s="14">
        <f t="shared" si="120"/>
        <v>0</v>
      </c>
      <c r="X404" s="14">
        <f t="shared" si="121"/>
        <v>0</v>
      </c>
      <c r="Y404" s="173">
        <f t="shared" si="122"/>
        <v>0</v>
      </c>
      <c r="Z404" s="324"/>
      <c r="AA404" s="269"/>
      <c r="AB404" s="269"/>
      <c r="AC404" s="269"/>
      <c r="AD404" s="269"/>
      <c r="AE404" s="269"/>
      <c r="AF404" s="269"/>
      <c r="AG404" s="269"/>
      <c r="AH404" s="269"/>
      <c r="AI404" s="549"/>
      <c r="AJ404" s="549"/>
    </row>
    <row r="405" spans="1:36" ht="18.75" x14ac:dyDescent="0.25">
      <c r="A405" s="333"/>
      <c r="B405" s="344"/>
      <c r="C405" s="341"/>
      <c r="D405" s="33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8"/>
      <c r="S405" s="8"/>
      <c r="T405" s="8"/>
      <c r="U405" s="8"/>
      <c r="V405" s="14">
        <f t="shared" si="119"/>
        <v>0</v>
      </c>
      <c r="W405" s="14">
        <f t="shared" si="120"/>
        <v>0</v>
      </c>
      <c r="X405" s="14">
        <f t="shared" si="121"/>
        <v>0</v>
      </c>
      <c r="Y405" s="173">
        <f t="shared" si="122"/>
        <v>0</v>
      </c>
      <c r="Z405" s="324"/>
      <c r="AA405" s="269"/>
      <c r="AB405" s="269"/>
      <c r="AC405" s="269"/>
      <c r="AD405" s="269"/>
      <c r="AE405" s="269"/>
      <c r="AF405" s="269"/>
      <c r="AG405" s="269"/>
      <c r="AH405" s="269"/>
      <c r="AI405" s="549"/>
      <c r="AJ405" s="549"/>
    </row>
    <row r="406" spans="1:36" ht="18.75" x14ac:dyDescent="0.25">
      <c r="A406" s="333"/>
      <c r="B406" s="344"/>
      <c r="C406" s="341"/>
      <c r="D406" s="33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0"/>
      <c r="S406" s="10"/>
      <c r="T406" s="10"/>
      <c r="U406" s="10"/>
      <c r="V406" s="14">
        <f t="shared" si="119"/>
        <v>0</v>
      </c>
      <c r="W406" s="14">
        <f t="shared" si="120"/>
        <v>0</v>
      </c>
      <c r="X406" s="14">
        <f t="shared" si="121"/>
        <v>0</v>
      </c>
      <c r="Y406" s="173">
        <f t="shared" si="122"/>
        <v>0</v>
      </c>
      <c r="Z406" s="324"/>
      <c r="AA406" s="269"/>
      <c r="AB406" s="269"/>
      <c r="AC406" s="269"/>
      <c r="AD406" s="269"/>
      <c r="AE406" s="269"/>
      <c r="AF406" s="269"/>
      <c r="AG406" s="269"/>
      <c r="AH406" s="269"/>
      <c r="AI406" s="549"/>
      <c r="AJ406" s="549"/>
    </row>
    <row r="407" spans="1:36" ht="18.75" x14ac:dyDescent="0.25">
      <c r="A407" s="333"/>
      <c r="B407" s="344"/>
      <c r="C407" s="341"/>
      <c r="D407" s="33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8"/>
      <c r="S407" s="8"/>
      <c r="T407" s="8"/>
      <c r="U407" s="8"/>
      <c r="V407" s="14">
        <f t="shared" si="119"/>
        <v>0</v>
      </c>
      <c r="W407" s="14">
        <f t="shared" si="120"/>
        <v>0</v>
      </c>
      <c r="X407" s="14">
        <f t="shared" si="121"/>
        <v>0</v>
      </c>
      <c r="Y407" s="173">
        <f t="shared" si="122"/>
        <v>0</v>
      </c>
      <c r="Z407" s="324"/>
      <c r="AA407" s="269"/>
      <c r="AB407" s="269"/>
      <c r="AC407" s="269"/>
      <c r="AD407" s="269"/>
      <c r="AE407" s="269"/>
      <c r="AF407" s="269"/>
      <c r="AG407" s="269"/>
      <c r="AH407" s="269"/>
      <c r="AI407" s="549"/>
      <c r="AJ407" s="549"/>
    </row>
    <row r="408" spans="1:36" ht="18.75" x14ac:dyDescent="0.25">
      <c r="A408" s="333"/>
      <c r="B408" s="344"/>
      <c r="C408" s="341"/>
      <c r="D408" s="33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0"/>
      <c r="S408" s="10"/>
      <c r="T408" s="10"/>
      <c r="U408" s="10"/>
      <c r="V408" s="14">
        <f t="shared" si="119"/>
        <v>0</v>
      </c>
      <c r="W408" s="14">
        <f t="shared" si="120"/>
        <v>0</v>
      </c>
      <c r="X408" s="14">
        <f t="shared" si="121"/>
        <v>0</v>
      </c>
      <c r="Y408" s="173">
        <f t="shared" si="122"/>
        <v>0</v>
      </c>
      <c r="Z408" s="324"/>
      <c r="AA408" s="269"/>
      <c r="AB408" s="269"/>
      <c r="AC408" s="269"/>
      <c r="AD408" s="269"/>
      <c r="AE408" s="269"/>
      <c r="AF408" s="269"/>
      <c r="AG408" s="269"/>
      <c r="AH408" s="269"/>
      <c r="AI408" s="549"/>
      <c r="AJ408" s="549"/>
    </row>
    <row r="409" spans="1:36" ht="18.75" x14ac:dyDescent="0.25">
      <c r="A409" s="333"/>
      <c r="B409" s="344"/>
      <c r="C409" s="341"/>
      <c r="D409" s="33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8"/>
      <c r="S409" s="8"/>
      <c r="T409" s="8"/>
      <c r="U409" s="8"/>
      <c r="V409" s="14">
        <f t="shared" si="119"/>
        <v>0</v>
      </c>
      <c r="W409" s="14">
        <f t="shared" si="120"/>
        <v>0</v>
      </c>
      <c r="X409" s="14">
        <f t="shared" si="121"/>
        <v>0</v>
      </c>
      <c r="Y409" s="173">
        <f t="shared" si="122"/>
        <v>0</v>
      </c>
      <c r="Z409" s="324"/>
      <c r="AA409" s="269"/>
      <c r="AB409" s="269"/>
      <c r="AC409" s="269"/>
      <c r="AD409" s="269"/>
      <c r="AE409" s="269"/>
      <c r="AF409" s="269"/>
      <c r="AG409" s="269"/>
      <c r="AH409" s="269"/>
      <c r="AI409" s="549"/>
      <c r="AJ409" s="549"/>
    </row>
    <row r="410" spans="1:36" ht="18.75" x14ac:dyDescent="0.25">
      <c r="A410" s="333"/>
      <c r="B410" s="344"/>
      <c r="C410" s="341"/>
      <c r="D410" s="33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0"/>
      <c r="S410" s="10"/>
      <c r="T410" s="10"/>
      <c r="U410" s="10"/>
      <c r="V410" s="14">
        <f t="shared" si="119"/>
        <v>0</v>
      </c>
      <c r="W410" s="14">
        <f t="shared" si="120"/>
        <v>0</v>
      </c>
      <c r="X410" s="14">
        <f t="shared" si="121"/>
        <v>0</v>
      </c>
      <c r="Y410" s="173">
        <f t="shared" si="122"/>
        <v>0</v>
      </c>
      <c r="Z410" s="324"/>
      <c r="AA410" s="269"/>
      <c r="AB410" s="269"/>
      <c r="AC410" s="269"/>
      <c r="AD410" s="269"/>
      <c r="AE410" s="269"/>
      <c r="AF410" s="269"/>
      <c r="AG410" s="269"/>
      <c r="AH410" s="269"/>
      <c r="AI410" s="549"/>
      <c r="AJ410" s="549"/>
    </row>
    <row r="411" spans="1:36" ht="19.5" thickBot="1" x14ac:dyDescent="0.3">
      <c r="A411" s="334"/>
      <c r="B411" s="345"/>
      <c r="C411" s="342"/>
      <c r="D411" s="340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2"/>
      <c r="S411" s="12"/>
      <c r="T411" s="12"/>
      <c r="U411" s="12"/>
      <c r="V411" s="15">
        <f t="shared" si="119"/>
        <v>0</v>
      </c>
      <c r="W411" s="15">
        <f t="shared" si="120"/>
        <v>0</v>
      </c>
      <c r="X411" s="15">
        <f t="shared" si="121"/>
        <v>0</v>
      </c>
      <c r="Y411" s="174">
        <f t="shared" si="122"/>
        <v>0</v>
      </c>
      <c r="Z411" s="325"/>
      <c r="AA411" s="270"/>
      <c r="AB411" s="270"/>
      <c r="AC411" s="270"/>
      <c r="AD411" s="270"/>
      <c r="AE411" s="270"/>
      <c r="AF411" s="270"/>
      <c r="AG411" s="270"/>
      <c r="AH411" s="270"/>
      <c r="AI411" s="550"/>
      <c r="AJ411" s="550"/>
    </row>
    <row r="412" spans="1:36" x14ac:dyDescent="0.25">
      <c r="AF412" s="102"/>
      <c r="AG412" s="102"/>
    </row>
    <row r="413" spans="1:36" x14ac:dyDescent="0.25">
      <c r="B413" s="551"/>
      <c r="C413" s="551"/>
      <c r="D413" s="551"/>
      <c r="E413" s="551"/>
    </row>
    <row r="414" spans="1:36" x14ac:dyDescent="0.25">
      <c r="B414" s="551"/>
      <c r="C414" s="551"/>
      <c r="D414" s="551"/>
      <c r="E414" s="551"/>
    </row>
    <row r="415" spans="1:36" x14ac:dyDescent="0.25">
      <c r="B415" s="551"/>
      <c r="C415" s="551"/>
      <c r="D415" s="551"/>
      <c r="E415" s="551"/>
    </row>
  </sheetData>
  <sheetProtection password="CC55" sheet="1" objects="1" scenarios="1" formatCells="0" formatColumns="0" formatRows="0" insertRows="0"/>
  <mergeCells count="331">
    <mergeCell ref="AD392:AD411"/>
    <mergeCell ref="AE392:AE411"/>
    <mergeCell ref="AF392:AF411"/>
    <mergeCell ref="AG392:AG411"/>
    <mergeCell ref="AH392:AH411"/>
    <mergeCell ref="AI392:AI411"/>
    <mergeCell ref="A392:A411"/>
    <mergeCell ref="B392:B411"/>
    <mergeCell ref="Z392:Z411"/>
    <mergeCell ref="AA392:AA411"/>
    <mergeCell ref="AB392:AB411"/>
    <mergeCell ref="AC392:AC411"/>
    <mergeCell ref="C392:C411"/>
    <mergeCell ref="D392:D411"/>
    <mergeCell ref="AD372:AD391"/>
    <mergeCell ref="AE372:AE391"/>
    <mergeCell ref="AF372:AF391"/>
    <mergeCell ref="AG372:AG391"/>
    <mergeCell ref="AH372:AH391"/>
    <mergeCell ref="AI372:AI391"/>
    <mergeCell ref="A372:A391"/>
    <mergeCell ref="B372:B391"/>
    <mergeCell ref="Z372:Z391"/>
    <mergeCell ref="AA372:AA391"/>
    <mergeCell ref="AB372:AB391"/>
    <mergeCell ref="AC372:AC391"/>
    <mergeCell ref="C372:C391"/>
    <mergeCell ref="D372:D391"/>
    <mergeCell ref="AD352:AD371"/>
    <mergeCell ref="AE352:AE371"/>
    <mergeCell ref="AF352:AF371"/>
    <mergeCell ref="AG352:AG371"/>
    <mergeCell ref="AH352:AH371"/>
    <mergeCell ref="AI352:AI371"/>
    <mergeCell ref="A352:A371"/>
    <mergeCell ref="B352:B371"/>
    <mergeCell ref="Z352:Z371"/>
    <mergeCell ref="AA352:AA371"/>
    <mergeCell ref="AB352:AB371"/>
    <mergeCell ref="AC352:AC371"/>
    <mergeCell ref="C352:C371"/>
    <mergeCell ref="D352:D371"/>
    <mergeCell ref="AD332:AD351"/>
    <mergeCell ref="AE332:AE351"/>
    <mergeCell ref="AF332:AF351"/>
    <mergeCell ref="AG332:AG351"/>
    <mergeCell ref="AH332:AH351"/>
    <mergeCell ref="AI332:AI351"/>
    <mergeCell ref="A332:A351"/>
    <mergeCell ref="B332:B351"/>
    <mergeCell ref="Z332:Z351"/>
    <mergeCell ref="AA332:AA351"/>
    <mergeCell ref="AB332:AB351"/>
    <mergeCell ref="AC332:AC351"/>
    <mergeCell ref="C332:C351"/>
    <mergeCell ref="D332:D351"/>
    <mergeCell ref="AD312:AD331"/>
    <mergeCell ref="AE312:AE331"/>
    <mergeCell ref="AF312:AF331"/>
    <mergeCell ref="AG312:AG331"/>
    <mergeCell ref="AH312:AH331"/>
    <mergeCell ref="AI312:AI331"/>
    <mergeCell ref="A312:A331"/>
    <mergeCell ref="B312:B331"/>
    <mergeCell ref="Z312:Z331"/>
    <mergeCell ref="AA312:AA331"/>
    <mergeCell ref="AB312:AB331"/>
    <mergeCell ref="AC312:AC331"/>
    <mergeCell ref="C312:C331"/>
    <mergeCell ref="D312:D331"/>
    <mergeCell ref="AD292:AD311"/>
    <mergeCell ref="AE292:AE311"/>
    <mergeCell ref="AF292:AF311"/>
    <mergeCell ref="AG292:AG311"/>
    <mergeCell ref="AH292:AH311"/>
    <mergeCell ref="AI292:AI311"/>
    <mergeCell ref="A292:A311"/>
    <mergeCell ref="B292:B311"/>
    <mergeCell ref="Z292:Z311"/>
    <mergeCell ref="AA292:AA311"/>
    <mergeCell ref="AB292:AB311"/>
    <mergeCell ref="AC292:AC311"/>
    <mergeCell ref="C292:C311"/>
    <mergeCell ref="D292:D311"/>
    <mergeCell ref="AD272:AD291"/>
    <mergeCell ref="AE272:AE291"/>
    <mergeCell ref="AF272:AF291"/>
    <mergeCell ref="AG272:AG291"/>
    <mergeCell ref="AH272:AH291"/>
    <mergeCell ref="AI272:AI291"/>
    <mergeCell ref="A272:A291"/>
    <mergeCell ref="B272:B291"/>
    <mergeCell ref="Z272:Z291"/>
    <mergeCell ref="AA272:AA291"/>
    <mergeCell ref="AB272:AB291"/>
    <mergeCell ref="AC272:AC291"/>
    <mergeCell ref="C272:C291"/>
    <mergeCell ref="D272:D291"/>
    <mergeCell ref="AD252:AD271"/>
    <mergeCell ref="AE252:AE271"/>
    <mergeCell ref="AF252:AF271"/>
    <mergeCell ref="AG252:AG271"/>
    <mergeCell ref="AH252:AH271"/>
    <mergeCell ref="AI252:AI271"/>
    <mergeCell ref="A252:A271"/>
    <mergeCell ref="B252:B271"/>
    <mergeCell ref="Z252:Z271"/>
    <mergeCell ref="AA252:AA271"/>
    <mergeCell ref="AB252:AB271"/>
    <mergeCell ref="AC252:AC271"/>
    <mergeCell ref="C252:C271"/>
    <mergeCell ref="D252:D271"/>
    <mergeCell ref="AD232:AD251"/>
    <mergeCell ref="AE232:AE251"/>
    <mergeCell ref="AF232:AF251"/>
    <mergeCell ref="AG232:AG251"/>
    <mergeCell ref="AH232:AH251"/>
    <mergeCell ref="AI232:AI251"/>
    <mergeCell ref="A232:A251"/>
    <mergeCell ref="B232:B251"/>
    <mergeCell ref="Z232:Z251"/>
    <mergeCell ref="AA232:AA251"/>
    <mergeCell ref="AB232:AB251"/>
    <mergeCell ref="AC232:AC251"/>
    <mergeCell ref="C232:C251"/>
    <mergeCell ref="D232:D251"/>
    <mergeCell ref="AD212:AD231"/>
    <mergeCell ref="AE212:AE231"/>
    <mergeCell ref="AF212:AF231"/>
    <mergeCell ref="AG212:AG231"/>
    <mergeCell ref="AH212:AH231"/>
    <mergeCell ref="AI212:AI231"/>
    <mergeCell ref="A212:A231"/>
    <mergeCell ref="B212:B231"/>
    <mergeCell ref="Z212:Z231"/>
    <mergeCell ref="AA212:AA231"/>
    <mergeCell ref="AB212:AB231"/>
    <mergeCell ref="AC212:AC231"/>
    <mergeCell ref="C212:C231"/>
    <mergeCell ref="D212:D231"/>
    <mergeCell ref="A172:A191"/>
    <mergeCell ref="B172:B191"/>
    <mergeCell ref="Z172:Z191"/>
    <mergeCell ref="AA172:AA191"/>
    <mergeCell ref="AB172:AB191"/>
    <mergeCell ref="AC172:AC191"/>
    <mergeCell ref="C172:C191"/>
    <mergeCell ref="D172:D191"/>
    <mergeCell ref="AD192:AD211"/>
    <mergeCell ref="A192:A211"/>
    <mergeCell ref="B192:B211"/>
    <mergeCell ref="Z192:Z211"/>
    <mergeCell ref="AA192:AA211"/>
    <mergeCell ref="AB192:AB211"/>
    <mergeCell ref="AC192:AC211"/>
    <mergeCell ref="C192:C211"/>
    <mergeCell ref="D192:D211"/>
    <mergeCell ref="AD152:AD171"/>
    <mergeCell ref="AE152:AE171"/>
    <mergeCell ref="AF152:AF171"/>
    <mergeCell ref="AG152:AG171"/>
    <mergeCell ref="AH152:AH171"/>
    <mergeCell ref="AI152:AI171"/>
    <mergeCell ref="A152:A171"/>
    <mergeCell ref="B152:B171"/>
    <mergeCell ref="Z152:Z171"/>
    <mergeCell ref="AA152:AA171"/>
    <mergeCell ref="AB152:AB171"/>
    <mergeCell ref="AC152:AC171"/>
    <mergeCell ref="C152:C171"/>
    <mergeCell ref="D152:D171"/>
    <mergeCell ref="AD132:AD151"/>
    <mergeCell ref="AE132:AE151"/>
    <mergeCell ref="AF132:AF151"/>
    <mergeCell ref="AG132:AG151"/>
    <mergeCell ref="AH132:AH151"/>
    <mergeCell ref="AI132:AI151"/>
    <mergeCell ref="A132:A151"/>
    <mergeCell ref="B132:B151"/>
    <mergeCell ref="Z132:Z151"/>
    <mergeCell ref="AA132:AA151"/>
    <mergeCell ref="AB132:AB151"/>
    <mergeCell ref="AC132:AC151"/>
    <mergeCell ref="C132:C151"/>
    <mergeCell ref="D132:D151"/>
    <mergeCell ref="AD112:AD131"/>
    <mergeCell ref="AE112:AE131"/>
    <mergeCell ref="AF112:AF131"/>
    <mergeCell ref="AG112:AG131"/>
    <mergeCell ref="AH112:AH131"/>
    <mergeCell ref="AI112:AI131"/>
    <mergeCell ref="A112:A131"/>
    <mergeCell ref="B112:B131"/>
    <mergeCell ref="Z112:Z131"/>
    <mergeCell ref="AA112:AA131"/>
    <mergeCell ref="AB112:AB131"/>
    <mergeCell ref="AC112:AC131"/>
    <mergeCell ref="C112:C131"/>
    <mergeCell ref="D112:D131"/>
    <mergeCell ref="AD92:AD111"/>
    <mergeCell ref="AE92:AE111"/>
    <mergeCell ref="AF92:AF111"/>
    <mergeCell ref="AG92:AG111"/>
    <mergeCell ref="AH92:AH111"/>
    <mergeCell ref="AI92:AI111"/>
    <mergeCell ref="A92:A111"/>
    <mergeCell ref="B92:B111"/>
    <mergeCell ref="Z92:Z111"/>
    <mergeCell ref="AA92:AA111"/>
    <mergeCell ref="AB92:AB111"/>
    <mergeCell ref="AC92:AC111"/>
    <mergeCell ref="C92:C111"/>
    <mergeCell ref="D92:D111"/>
    <mergeCell ref="AD72:AD91"/>
    <mergeCell ref="AE72:AE91"/>
    <mergeCell ref="AF72:AF91"/>
    <mergeCell ref="AG72:AG91"/>
    <mergeCell ref="AH72:AH91"/>
    <mergeCell ref="AI72:AI91"/>
    <mergeCell ref="A72:A91"/>
    <mergeCell ref="B72:B91"/>
    <mergeCell ref="Z72:Z91"/>
    <mergeCell ref="AA72:AA91"/>
    <mergeCell ref="AB72:AB91"/>
    <mergeCell ref="AC72:AC91"/>
    <mergeCell ref="C72:C91"/>
    <mergeCell ref="D72:D91"/>
    <mergeCell ref="AD52:AD71"/>
    <mergeCell ref="AE52:AE71"/>
    <mergeCell ref="AF52:AF71"/>
    <mergeCell ref="AG52:AG71"/>
    <mergeCell ref="AH52:AH71"/>
    <mergeCell ref="AI52:AI71"/>
    <mergeCell ref="A52:A71"/>
    <mergeCell ref="B52:B71"/>
    <mergeCell ref="Z52:Z71"/>
    <mergeCell ref="AA52:AA71"/>
    <mergeCell ref="AB52:AB71"/>
    <mergeCell ref="AC52:AC71"/>
    <mergeCell ref="C52:C71"/>
    <mergeCell ref="D52:D71"/>
    <mergeCell ref="AD32:AD51"/>
    <mergeCell ref="AE32:AE51"/>
    <mergeCell ref="AF32:AF51"/>
    <mergeCell ref="AG32:AG51"/>
    <mergeCell ref="AH32:AH51"/>
    <mergeCell ref="AI32:AI51"/>
    <mergeCell ref="A32:A51"/>
    <mergeCell ref="B32:B51"/>
    <mergeCell ref="Z32:Z51"/>
    <mergeCell ref="AA32:AA51"/>
    <mergeCell ref="AB32:AB51"/>
    <mergeCell ref="AC32:AC51"/>
    <mergeCell ref="C32:C51"/>
    <mergeCell ref="D32:D51"/>
    <mergeCell ref="A12:A31"/>
    <mergeCell ref="B12:B31"/>
    <mergeCell ref="Z12:Z31"/>
    <mergeCell ref="AA12:AA31"/>
    <mergeCell ref="AB12:AB31"/>
    <mergeCell ref="AC12:AC31"/>
    <mergeCell ref="AD12:AD31"/>
    <mergeCell ref="R10:S10"/>
    <mergeCell ref="T10:U10"/>
    <mergeCell ref="V10:W10"/>
    <mergeCell ref="X10:Y10"/>
    <mergeCell ref="Z10:AA10"/>
    <mergeCell ref="AB10:AC10"/>
    <mergeCell ref="C12:C31"/>
    <mergeCell ref="D12:D31"/>
    <mergeCell ref="AI8:AI11"/>
    <mergeCell ref="F9:K9"/>
    <mergeCell ref="L9:Q9"/>
    <mergeCell ref="F10:H10"/>
    <mergeCell ref="I10:K10"/>
    <mergeCell ref="L10:N10"/>
    <mergeCell ref="O10:Q10"/>
    <mergeCell ref="AE12:AE31"/>
    <mergeCell ref="AF12:AF31"/>
    <mergeCell ref="AG12:AG31"/>
    <mergeCell ref="AH12:AH31"/>
    <mergeCell ref="AI12:AI31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AJ8:AJ11"/>
    <mergeCell ref="AJ12:AJ31"/>
    <mergeCell ref="AJ32:AJ51"/>
    <mergeCell ref="AJ52:AJ71"/>
    <mergeCell ref="AJ72:AJ91"/>
    <mergeCell ref="AJ92:AJ111"/>
    <mergeCell ref="AJ112:AJ131"/>
    <mergeCell ref="AJ132:AJ151"/>
    <mergeCell ref="AJ152:AJ171"/>
    <mergeCell ref="B413:E415"/>
    <mergeCell ref="AJ352:AJ371"/>
    <mergeCell ref="AJ372:AJ391"/>
    <mergeCell ref="AJ392:AJ411"/>
    <mergeCell ref="AJ172:AJ191"/>
    <mergeCell ref="AJ192:AJ211"/>
    <mergeCell ref="AJ212:AJ231"/>
    <mergeCell ref="AJ232:AJ251"/>
    <mergeCell ref="AJ252:AJ271"/>
    <mergeCell ref="AJ272:AJ291"/>
    <mergeCell ref="AJ292:AJ311"/>
    <mergeCell ref="AJ312:AJ331"/>
    <mergeCell ref="AJ332:AJ351"/>
    <mergeCell ref="AD172:AD191"/>
    <mergeCell ref="AE172:AE191"/>
    <mergeCell ref="AF172:AF191"/>
    <mergeCell ref="AG172:AG191"/>
    <mergeCell ref="AH172:AH191"/>
    <mergeCell ref="AI172:AI191"/>
    <mergeCell ref="AE192:AE211"/>
    <mergeCell ref="AF192:AF211"/>
    <mergeCell ref="AG192:AG211"/>
    <mergeCell ref="AH192:AH211"/>
    <mergeCell ref="AI192:AI211"/>
  </mergeCells>
  <pageMargins left="0.7" right="0.7" top="0.75" bottom="0.75" header="0.3" footer="0.3"/>
  <pageSetup paperSize="9" scale="33" orientation="portrait" horizontalDpi="180" verticalDpi="180" r:id="rId1"/>
  <rowBreaks count="3" manualBreakCount="3">
    <brk id="111" max="16383" man="1"/>
    <brk id="231" max="16383" man="1"/>
    <brk id="3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9"/>
  <sheetViews>
    <sheetView view="pageBreakPreview" zoomScale="40" zoomScaleNormal="70" zoomScaleSheetLayoutView="40" workbookViewId="0">
      <selection activeCell="V5" sqref="V5:AH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2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633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289" t="s">
        <v>876</v>
      </c>
      <c r="E8" s="286" t="s">
        <v>12</v>
      </c>
      <c r="F8" s="292" t="s">
        <v>6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1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272" t="s">
        <v>875</v>
      </c>
    </row>
    <row r="9" spans="1:36" ht="33" customHeight="1" thickBot="1" x14ac:dyDescent="0.3">
      <c r="A9" s="284"/>
      <c r="B9" s="287"/>
      <c r="C9" s="290"/>
      <c r="D9" s="290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273"/>
    </row>
    <row r="10" spans="1:36" ht="16.5" thickBot="1" x14ac:dyDescent="0.3">
      <c r="A10" s="284"/>
      <c r="B10" s="287"/>
      <c r="C10" s="290"/>
      <c r="D10" s="290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273"/>
    </row>
    <row r="11" spans="1:36" ht="16.5" thickBot="1" x14ac:dyDescent="0.3">
      <c r="A11" s="285"/>
      <c r="B11" s="288"/>
      <c r="C11" s="291"/>
      <c r="D11" s="291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274"/>
    </row>
    <row r="12" spans="1:36" ht="15.75" x14ac:dyDescent="0.25">
      <c r="A12" s="317">
        <v>1</v>
      </c>
      <c r="B12" s="377" t="s">
        <v>106</v>
      </c>
      <c r="C12" s="355" t="s">
        <v>128</v>
      </c>
      <c r="D12" s="355">
        <f>100*0.9</f>
        <v>90</v>
      </c>
      <c r="E12" s="4" t="s">
        <v>548</v>
      </c>
      <c r="F12" s="4">
        <v>31.5</v>
      </c>
      <c r="G12" s="4">
        <v>10.9</v>
      </c>
      <c r="H12" s="4">
        <v>23.7</v>
      </c>
      <c r="I12" s="4">
        <v>24.8</v>
      </c>
      <c r="J12" s="4">
        <v>14.6</v>
      </c>
      <c r="K12" s="4">
        <v>0.6</v>
      </c>
      <c r="L12" s="4"/>
      <c r="M12" s="4"/>
      <c r="N12" s="4"/>
      <c r="O12" s="4"/>
      <c r="P12" s="4"/>
      <c r="Q12" s="4"/>
      <c r="R12" s="69">
        <v>380</v>
      </c>
      <c r="S12" s="69">
        <v>380</v>
      </c>
      <c r="T12" s="69">
        <v>394</v>
      </c>
      <c r="U12" s="69">
        <v>398</v>
      </c>
      <c r="V12" s="91">
        <f t="shared" ref="V12:V38" si="0">IF(AND(F12=0,G12=0,H12=0),0,IF(AND(F12=0,G12=0),H12,IF(AND(F12=0,H12=0),G12,IF(AND(G12=0,H12=0),F12,IF(F12=0,(G12+H12)/2,IF(G12=0,(F12+H12)/2,IF(H12=0,(F12+G12)/2,(F12+G12+H12)/3)))))))</f>
        <v>22.033333333333331</v>
      </c>
      <c r="W12" s="91">
        <f t="shared" ref="W12:W38" si="1">IF(AND(I12=0,J12=0,K12=0),0,IF(AND(I12=0,J12=0),K12,IF(AND(I12=0,K12=0),J12,IF(AND(J12=0,K12=0),I12,IF(I12=0,(J12+K12)/2,IF(J12=0,(I12+K12)/2,IF(K12=0,(I12+J12)/2,(I12+J12+K12)/3)))))))</f>
        <v>13.333333333333334</v>
      </c>
      <c r="X12" s="91">
        <f t="shared" ref="X12:X38" si="2">IF(AND(L12=0,M12=0,N12=0),0,IF(AND(L12=0,M12=0),N12,IF(AND(L12=0,N12=0),M12,IF(AND(M12=0,N12=0),L12,IF(L12=0,(M12+N12)/2,IF(M12=0,(L12+N12)/2,IF(N12=0,(L12+M12)/2,(L12+M12+N12)/3)))))))</f>
        <v>0</v>
      </c>
      <c r="Y12" s="176">
        <f t="shared" ref="Y12:Y38" si="3">IF(AND(O12=0,P12=0,Q12=0),0,IF(AND(O12=0,P12=0),Q12,IF(AND(O12=0,Q12=0),P12,IF(AND(P12=0,Q12=0),O12,IF(O12=0,(P12+Q12)/2,IF(P12=0,(O12+Q12)/2,IF(Q12=0,(O12+P12)/2,(O12+P12+Q12)/3)))))))</f>
        <v>0</v>
      </c>
      <c r="Z12" s="378">
        <f>SUM(V12:V17)</f>
        <v>27.866666666666667</v>
      </c>
      <c r="AA12" s="361">
        <f>SUM(W12:W17)</f>
        <v>18.083333333333336</v>
      </c>
      <c r="AB12" s="361">
        <f>SUM(X12:X17)</f>
        <v>0</v>
      </c>
      <c r="AC12" s="361">
        <f>SUM(Y12:Y17)</f>
        <v>0</v>
      </c>
      <c r="AD12" s="361">
        <f>Z12*0.38*0.9*SQRT(3)</f>
        <v>16.507137016454429</v>
      </c>
      <c r="AE12" s="361">
        <f t="shared" ref="AE12:AG12" si="4">AA12*0.38*0.9*SQRT(3)</f>
        <v>10.711868219409723</v>
      </c>
      <c r="AF12" s="361">
        <f t="shared" si="4"/>
        <v>0</v>
      </c>
      <c r="AG12" s="361">
        <f t="shared" si="4"/>
        <v>0</v>
      </c>
      <c r="AH12" s="361">
        <f>MAX(Z12:AC17)</f>
        <v>27.866666666666667</v>
      </c>
      <c r="AI12" s="552">
        <f>AH12*0.38*0.9*SQRT(3)</f>
        <v>16.507137016454429</v>
      </c>
      <c r="AJ12" s="552">
        <f>D12-AI12</f>
        <v>73.492862983545564</v>
      </c>
    </row>
    <row r="13" spans="1:36" ht="15.75" x14ac:dyDescent="0.25">
      <c r="A13" s="318"/>
      <c r="B13" s="375"/>
      <c r="C13" s="373"/>
      <c r="D13" s="373"/>
      <c r="E13" s="7" t="s">
        <v>549</v>
      </c>
      <c r="F13" s="7">
        <v>1.3</v>
      </c>
      <c r="G13" s="7">
        <v>0</v>
      </c>
      <c r="H13" s="7">
        <v>0</v>
      </c>
      <c r="I13" s="7">
        <v>8.8000000000000007</v>
      </c>
      <c r="J13" s="7">
        <v>0</v>
      </c>
      <c r="K13" s="7">
        <v>0.5</v>
      </c>
      <c r="L13" s="7"/>
      <c r="M13" s="7"/>
      <c r="N13" s="7"/>
      <c r="O13" s="7"/>
      <c r="P13" s="7"/>
      <c r="Q13" s="7"/>
      <c r="R13" s="73">
        <v>387</v>
      </c>
      <c r="S13" s="73">
        <v>380</v>
      </c>
      <c r="T13" s="73">
        <v>394</v>
      </c>
      <c r="U13" s="73">
        <v>398</v>
      </c>
      <c r="V13" s="82">
        <f t="shared" si="0"/>
        <v>1.3</v>
      </c>
      <c r="W13" s="82">
        <f t="shared" si="1"/>
        <v>4.6500000000000004</v>
      </c>
      <c r="X13" s="82">
        <f t="shared" si="2"/>
        <v>0</v>
      </c>
      <c r="Y13" s="177">
        <f t="shared" si="3"/>
        <v>0</v>
      </c>
      <c r="Z13" s="367"/>
      <c r="AA13" s="362"/>
      <c r="AB13" s="362"/>
      <c r="AC13" s="362"/>
      <c r="AD13" s="362"/>
      <c r="AE13" s="362"/>
      <c r="AF13" s="362"/>
      <c r="AG13" s="362"/>
      <c r="AH13" s="362"/>
      <c r="AI13" s="553"/>
      <c r="AJ13" s="553"/>
    </row>
    <row r="14" spans="1:36" ht="15.75" x14ac:dyDescent="0.25">
      <c r="A14" s="318"/>
      <c r="B14" s="375"/>
      <c r="C14" s="373"/>
      <c r="D14" s="373"/>
      <c r="E14" s="41" t="s">
        <v>550</v>
      </c>
      <c r="F14" s="41">
        <v>2.4</v>
      </c>
      <c r="G14" s="41">
        <v>1</v>
      </c>
      <c r="H14" s="41">
        <v>10.199999999999999</v>
      </c>
      <c r="I14" s="41">
        <v>0.1</v>
      </c>
      <c r="J14" s="41">
        <v>0</v>
      </c>
      <c r="K14" s="41">
        <v>0</v>
      </c>
      <c r="L14" s="41"/>
      <c r="M14" s="41"/>
      <c r="N14" s="41"/>
      <c r="O14" s="41"/>
      <c r="P14" s="41"/>
      <c r="Q14" s="41"/>
      <c r="R14" s="72">
        <v>380</v>
      </c>
      <c r="S14" s="72">
        <v>380</v>
      </c>
      <c r="T14" s="72">
        <v>394</v>
      </c>
      <c r="U14" s="72">
        <v>398</v>
      </c>
      <c r="V14" s="82">
        <f t="shared" si="0"/>
        <v>4.5333333333333332</v>
      </c>
      <c r="W14" s="82">
        <f t="shared" si="1"/>
        <v>0.1</v>
      </c>
      <c r="X14" s="82">
        <f t="shared" si="2"/>
        <v>0</v>
      </c>
      <c r="Y14" s="177">
        <f t="shared" si="3"/>
        <v>0</v>
      </c>
      <c r="Z14" s="367"/>
      <c r="AA14" s="362"/>
      <c r="AB14" s="362"/>
      <c r="AC14" s="362"/>
      <c r="AD14" s="362"/>
      <c r="AE14" s="362"/>
      <c r="AF14" s="362"/>
      <c r="AG14" s="362"/>
      <c r="AH14" s="362"/>
      <c r="AI14" s="553"/>
      <c r="AJ14" s="553"/>
    </row>
    <row r="15" spans="1:36" ht="15.75" x14ac:dyDescent="0.25">
      <c r="A15" s="318"/>
      <c r="B15" s="375"/>
      <c r="C15" s="373"/>
      <c r="D15" s="37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3"/>
      <c r="S15" s="73"/>
      <c r="T15" s="73"/>
      <c r="U15" s="73"/>
      <c r="V15" s="82">
        <f t="shared" si="0"/>
        <v>0</v>
      </c>
      <c r="W15" s="82">
        <f t="shared" si="1"/>
        <v>0</v>
      </c>
      <c r="X15" s="82">
        <f t="shared" si="2"/>
        <v>0</v>
      </c>
      <c r="Y15" s="177">
        <f t="shared" si="3"/>
        <v>0</v>
      </c>
      <c r="Z15" s="367"/>
      <c r="AA15" s="362"/>
      <c r="AB15" s="362"/>
      <c r="AC15" s="362"/>
      <c r="AD15" s="362"/>
      <c r="AE15" s="362"/>
      <c r="AF15" s="362"/>
      <c r="AG15" s="362"/>
      <c r="AH15" s="362"/>
      <c r="AI15" s="553"/>
      <c r="AJ15" s="553"/>
    </row>
    <row r="16" spans="1:36" ht="15.75" x14ac:dyDescent="0.25">
      <c r="A16" s="318"/>
      <c r="B16" s="375"/>
      <c r="C16" s="373"/>
      <c r="D16" s="373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72"/>
      <c r="S16" s="72"/>
      <c r="T16" s="72"/>
      <c r="U16" s="72"/>
      <c r="V16" s="82">
        <f t="shared" si="0"/>
        <v>0</v>
      </c>
      <c r="W16" s="82">
        <f t="shared" si="1"/>
        <v>0</v>
      </c>
      <c r="X16" s="82">
        <f t="shared" si="2"/>
        <v>0</v>
      </c>
      <c r="Y16" s="177">
        <f t="shared" si="3"/>
        <v>0</v>
      </c>
      <c r="Z16" s="367"/>
      <c r="AA16" s="362"/>
      <c r="AB16" s="362"/>
      <c r="AC16" s="362"/>
      <c r="AD16" s="362"/>
      <c r="AE16" s="362"/>
      <c r="AF16" s="362"/>
      <c r="AG16" s="362"/>
      <c r="AH16" s="362"/>
      <c r="AI16" s="553"/>
      <c r="AJ16" s="553"/>
    </row>
    <row r="17" spans="1:36" ht="16.5" thickBot="1" x14ac:dyDescent="0.3">
      <c r="A17" s="319"/>
      <c r="B17" s="376"/>
      <c r="C17" s="356"/>
      <c r="D17" s="35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70"/>
      <c r="S17" s="70"/>
      <c r="T17" s="70"/>
      <c r="U17" s="70"/>
      <c r="V17" s="84">
        <f t="shared" si="0"/>
        <v>0</v>
      </c>
      <c r="W17" s="84">
        <f t="shared" si="1"/>
        <v>0</v>
      </c>
      <c r="X17" s="84">
        <f t="shared" si="2"/>
        <v>0</v>
      </c>
      <c r="Y17" s="178">
        <f t="shared" si="3"/>
        <v>0</v>
      </c>
      <c r="Z17" s="368"/>
      <c r="AA17" s="363"/>
      <c r="AB17" s="363"/>
      <c r="AC17" s="363"/>
      <c r="AD17" s="363"/>
      <c r="AE17" s="363"/>
      <c r="AF17" s="363"/>
      <c r="AG17" s="363"/>
      <c r="AH17" s="363"/>
      <c r="AI17" s="554"/>
      <c r="AJ17" s="554"/>
    </row>
    <row r="18" spans="1:36" ht="15.75" x14ac:dyDescent="0.25">
      <c r="A18" s="329">
        <v>2</v>
      </c>
      <c r="B18" s="374" t="s">
        <v>95</v>
      </c>
      <c r="C18" s="355" t="s">
        <v>502</v>
      </c>
      <c r="D18" s="355">
        <f>(400+400)*0.9</f>
        <v>720</v>
      </c>
      <c r="E18" s="18" t="s">
        <v>551</v>
      </c>
      <c r="F18" s="18">
        <v>30.7</v>
      </c>
      <c r="G18" s="18">
        <v>28.5</v>
      </c>
      <c r="H18" s="18">
        <v>30.8</v>
      </c>
      <c r="I18" s="18">
        <v>48.3</v>
      </c>
      <c r="J18" s="18">
        <v>26.9</v>
      </c>
      <c r="K18" s="18">
        <v>0.9</v>
      </c>
      <c r="L18" s="18"/>
      <c r="M18" s="18"/>
      <c r="N18" s="18"/>
      <c r="O18" s="18"/>
      <c r="P18" s="18"/>
      <c r="Q18" s="18"/>
      <c r="R18" s="71">
        <v>400</v>
      </c>
      <c r="S18" s="71">
        <v>400</v>
      </c>
      <c r="T18" s="71">
        <v>397</v>
      </c>
      <c r="U18" s="71">
        <v>397</v>
      </c>
      <c r="V18" s="93">
        <f t="shared" si="0"/>
        <v>30</v>
      </c>
      <c r="W18" s="93">
        <f t="shared" si="1"/>
        <v>25.366666666666664</v>
      </c>
      <c r="X18" s="93">
        <f t="shared" si="2"/>
        <v>0</v>
      </c>
      <c r="Y18" s="179">
        <f t="shared" si="3"/>
        <v>0</v>
      </c>
      <c r="Z18" s="366">
        <f>SUM(V18:V27)</f>
        <v>174.36666666666667</v>
      </c>
      <c r="AA18" s="364">
        <f>SUM(W18:W27)</f>
        <v>91.4</v>
      </c>
      <c r="AB18" s="364">
        <f>SUM(X18:X27)</f>
        <v>0</v>
      </c>
      <c r="AC18" s="364">
        <f>SUM(Y18:Y27)</f>
        <v>0</v>
      </c>
      <c r="AD18" s="361">
        <f t="shared" ref="AD18:AG43" si="5">Z18*0.38*0.9*SQRT(3)</f>
        <v>103.28807862807788</v>
      </c>
      <c r="AE18" s="361">
        <f t="shared" si="5"/>
        <v>54.141829783634023</v>
      </c>
      <c r="AF18" s="361">
        <f t="shared" si="5"/>
        <v>0</v>
      </c>
      <c r="AG18" s="361">
        <f t="shared" si="5"/>
        <v>0</v>
      </c>
      <c r="AH18" s="364">
        <f>MAX(Z18:AC27)</f>
        <v>174.36666666666667</v>
      </c>
      <c r="AI18" s="552">
        <f t="shared" ref="AI18" si="6">AH18*0.38*0.9*SQRT(3)</f>
        <v>103.28807862807788</v>
      </c>
      <c r="AJ18" s="552">
        <f>D18-AI18</f>
        <v>616.71192137192213</v>
      </c>
    </row>
    <row r="19" spans="1:36" ht="15.75" x14ac:dyDescent="0.25">
      <c r="A19" s="318"/>
      <c r="B19" s="375"/>
      <c r="C19" s="373"/>
      <c r="D19" s="373"/>
      <c r="E19" s="7" t="s">
        <v>552</v>
      </c>
      <c r="F19" s="7">
        <v>56.4</v>
      </c>
      <c r="G19" s="7">
        <v>27.6</v>
      </c>
      <c r="H19" s="7">
        <v>49.3</v>
      </c>
      <c r="I19" s="7">
        <v>18.600000000000001</v>
      </c>
      <c r="J19" s="7">
        <v>10.4</v>
      </c>
      <c r="K19" s="7">
        <v>5.6</v>
      </c>
      <c r="L19" s="7"/>
      <c r="M19" s="7"/>
      <c r="N19" s="7"/>
      <c r="O19" s="7"/>
      <c r="P19" s="7"/>
      <c r="Q19" s="7"/>
      <c r="R19" s="73">
        <v>400</v>
      </c>
      <c r="S19" s="73">
        <v>400</v>
      </c>
      <c r="T19" s="73">
        <v>397</v>
      </c>
      <c r="U19" s="73">
        <v>397</v>
      </c>
      <c r="V19" s="82">
        <f t="shared" si="0"/>
        <v>44.433333333333337</v>
      </c>
      <c r="W19" s="82">
        <f t="shared" si="1"/>
        <v>11.533333333333333</v>
      </c>
      <c r="X19" s="82">
        <f t="shared" si="2"/>
        <v>0</v>
      </c>
      <c r="Y19" s="177">
        <f t="shared" si="3"/>
        <v>0</v>
      </c>
      <c r="Z19" s="367"/>
      <c r="AA19" s="362"/>
      <c r="AB19" s="362"/>
      <c r="AC19" s="362"/>
      <c r="AD19" s="362"/>
      <c r="AE19" s="362"/>
      <c r="AF19" s="362"/>
      <c r="AG19" s="362"/>
      <c r="AH19" s="362"/>
      <c r="AI19" s="553"/>
      <c r="AJ19" s="553"/>
    </row>
    <row r="20" spans="1:36" ht="15.75" x14ac:dyDescent="0.25">
      <c r="A20" s="318"/>
      <c r="B20" s="375"/>
      <c r="C20" s="373"/>
      <c r="D20" s="373"/>
      <c r="E20" s="41" t="s">
        <v>553</v>
      </c>
      <c r="F20" s="41">
        <v>44.1</v>
      </c>
      <c r="G20" s="41">
        <v>68.7</v>
      </c>
      <c r="H20" s="41">
        <v>36.799999999999997</v>
      </c>
      <c r="I20" s="41">
        <v>28.4</v>
      </c>
      <c r="J20" s="41">
        <v>1.7</v>
      </c>
      <c r="K20" s="41">
        <v>5</v>
      </c>
      <c r="L20" s="41"/>
      <c r="M20" s="41"/>
      <c r="N20" s="41"/>
      <c r="O20" s="41"/>
      <c r="P20" s="41"/>
      <c r="Q20" s="41"/>
      <c r="R20" s="73">
        <v>400</v>
      </c>
      <c r="S20" s="73">
        <v>400</v>
      </c>
      <c r="T20" s="73">
        <v>397</v>
      </c>
      <c r="U20" s="73">
        <v>397</v>
      </c>
      <c r="V20" s="82">
        <f t="shared" si="0"/>
        <v>49.866666666666674</v>
      </c>
      <c r="W20" s="82">
        <f t="shared" si="1"/>
        <v>11.699999999999998</v>
      </c>
      <c r="X20" s="82">
        <f t="shared" si="2"/>
        <v>0</v>
      </c>
      <c r="Y20" s="177">
        <f t="shared" si="3"/>
        <v>0</v>
      </c>
      <c r="Z20" s="367"/>
      <c r="AA20" s="362"/>
      <c r="AB20" s="362"/>
      <c r="AC20" s="362"/>
      <c r="AD20" s="362"/>
      <c r="AE20" s="362"/>
      <c r="AF20" s="362"/>
      <c r="AG20" s="362"/>
      <c r="AH20" s="362"/>
      <c r="AI20" s="553"/>
      <c r="AJ20" s="553"/>
    </row>
    <row r="21" spans="1:36" ht="15.75" x14ac:dyDescent="0.25">
      <c r="A21" s="318"/>
      <c r="B21" s="375"/>
      <c r="C21" s="373"/>
      <c r="D21" s="373"/>
      <c r="E21" s="7" t="s">
        <v>554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3">
        <v>400</v>
      </c>
      <c r="S21" s="73">
        <v>400</v>
      </c>
      <c r="T21" s="73"/>
      <c r="U21" s="73"/>
      <c r="V21" s="82">
        <f t="shared" si="0"/>
        <v>0</v>
      </c>
      <c r="W21" s="82">
        <f t="shared" si="1"/>
        <v>0</v>
      </c>
      <c r="X21" s="82">
        <f t="shared" si="2"/>
        <v>0</v>
      </c>
      <c r="Y21" s="177">
        <f t="shared" si="3"/>
        <v>0</v>
      </c>
      <c r="Z21" s="367"/>
      <c r="AA21" s="362"/>
      <c r="AB21" s="362"/>
      <c r="AC21" s="362"/>
      <c r="AD21" s="362"/>
      <c r="AE21" s="362"/>
      <c r="AF21" s="362"/>
      <c r="AG21" s="362"/>
      <c r="AH21" s="362"/>
      <c r="AI21" s="553"/>
      <c r="AJ21" s="553"/>
    </row>
    <row r="22" spans="1:36" ht="15.75" x14ac:dyDescent="0.25">
      <c r="A22" s="318"/>
      <c r="B22" s="375"/>
      <c r="C22" s="373"/>
      <c r="D22" s="373"/>
      <c r="E22" s="41" t="s">
        <v>555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73">
        <v>400</v>
      </c>
      <c r="S22" s="73">
        <v>400</v>
      </c>
      <c r="T22" s="73">
        <v>397</v>
      </c>
      <c r="U22" s="73">
        <v>397</v>
      </c>
      <c r="V22" s="82">
        <f t="shared" si="0"/>
        <v>0</v>
      </c>
      <c r="W22" s="82">
        <f t="shared" si="1"/>
        <v>0</v>
      </c>
      <c r="X22" s="82">
        <f t="shared" si="2"/>
        <v>0</v>
      </c>
      <c r="Y22" s="177">
        <f t="shared" si="3"/>
        <v>0</v>
      </c>
      <c r="Z22" s="367"/>
      <c r="AA22" s="362"/>
      <c r="AB22" s="362"/>
      <c r="AC22" s="362"/>
      <c r="AD22" s="362"/>
      <c r="AE22" s="362"/>
      <c r="AF22" s="362"/>
      <c r="AG22" s="362"/>
      <c r="AH22" s="362"/>
      <c r="AI22" s="553"/>
      <c r="AJ22" s="553"/>
    </row>
    <row r="23" spans="1:36" ht="15.75" x14ac:dyDescent="0.25">
      <c r="A23" s="318"/>
      <c r="B23" s="375"/>
      <c r="C23" s="373"/>
      <c r="D23" s="373"/>
      <c r="E23" s="7" t="s">
        <v>556</v>
      </c>
      <c r="F23" s="7">
        <v>20.6</v>
      </c>
      <c r="G23" s="7">
        <v>5.0999999999999996</v>
      </c>
      <c r="H23" s="7">
        <v>29.8</v>
      </c>
      <c r="I23" s="7">
        <v>3.1</v>
      </c>
      <c r="J23" s="7">
        <v>1.5</v>
      </c>
      <c r="K23" s="7">
        <v>3.2</v>
      </c>
      <c r="L23" s="7"/>
      <c r="M23" s="7"/>
      <c r="N23" s="7"/>
      <c r="O23" s="7"/>
      <c r="P23" s="7"/>
      <c r="Q23" s="7"/>
      <c r="R23" s="73">
        <v>400</v>
      </c>
      <c r="S23" s="73">
        <v>400</v>
      </c>
      <c r="T23" s="73">
        <v>397</v>
      </c>
      <c r="U23" s="73">
        <v>397</v>
      </c>
      <c r="V23" s="82">
        <f t="shared" si="0"/>
        <v>18.5</v>
      </c>
      <c r="W23" s="82">
        <f t="shared" si="1"/>
        <v>2.6</v>
      </c>
      <c r="X23" s="82">
        <f t="shared" si="2"/>
        <v>0</v>
      </c>
      <c r="Y23" s="177">
        <f t="shared" si="3"/>
        <v>0</v>
      </c>
      <c r="Z23" s="367"/>
      <c r="AA23" s="362"/>
      <c r="AB23" s="362"/>
      <c r="AC23" s="362"/>
      <c r="AD23" s="362"/>
      <c r="AE23" s="362"/>
      <c r="AF23" s="362"/>
      <c r="AG23" s="362"/>
      <c r="AH23" s="362"/>
      <c r="AI23" s="553"/>
      <c r="AJ23" s="553"/>
    </row>
    <row r="24" spans="1:36" ht="15.75" x14ac:dyDescent="0.25">
      <c r="A24" s="318"/>
      <c r="B24" s="375"/>
      <c r="C24" s="373"/>
      <c r="D24" s="373"/>
      <c r="E24" s="41" t="s">
        <v>557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72">
        <v>400</v>
      </c>
      <c r="S24" s="72">
        <v>400</v>
      </c>
      <c r="T24" s="72"/>
      <c r="U24" s="72"/>
      <c r="V24" s="82">
        <f t="shared" si="0"/>
        <v>0</v>
      </c>
      <c r="W24" s="82">
        <f t="shared" si="1"/>
        <v>0</v>
      </c>
      <c r="X24" s="82">
        <f t="shared" si="2"/>
        <v>0</v>
      </c>
      <c r="Y24" s="177">
        <f t="shared" si="3"/>
        <v>0</v>
      </c>
      <c r="Z24" s="367"/>
      <c r="AA24" s="362"/>
      <c r="AB24" s="362"/>
      <c r="AC24" s="362"/>
      <c r="AD24" s="362"/>
      <c r="AE24" s="362"/>
      <c r="AF24" s="362"/>
      <c r="AG24" s="362"/>
      <c r="AH24" s="362"/>
      <c r="AI24" s="553"/>
      <c r="AJ24" s="553"/>
    </row>
    <row r="25" spans="1:36" ht="15.75" x14ac:dyDescent="0.25">
      <c r="A25" s="318"/>
      <c r="B25" s="375"/>
      <c r="C25" s="373"/>
      <c r="D25" s="373"/>
      <c r="E25" s="7" t="s">
        <v>549</v>
      </c>
      <c r="F25" s="7">
        <v>24.8</v>
      </c>
      <c r="G25" s="7">
        <v>33.6</v>
      </c>
      <c r="H25" s="7">
        <v>36.299999999999997</v>
      </c>
      <c r="I25" s="7">
        <v>45.7</v>
      </c>
      <c r="J25" s="7">
        <v>45.6</v>
      </c>
      <c r="K25" s="7">
        <v>29.3</v>
      </c>
      <c r="L25" s="7"/>
      <c r="M25" s="7"/>
      <c r="N25" s="7"/>
      <c r="O25" s="7"/>
      <c r="P25" s="7"/>
      <c r="Q25" s="7"/>
      <c r="R25" s="73">
        <v>400</v>
      </c>
      <c r="S25" s="73">
        <v>400</v>
      </c>
      <c r="T25" s="73">
        <v>397</v>
      </c>
      <c r="U25" s="73">
        <v>397</v>
      </c>
      <c r="V25" s="82">
        <f t="shared" si="0"/>
        <v>31.566666666666666</v>
      </c>
      <c r="W25" s="82">
        <f t="shared" si="1"/>
        <v>40.200000000000003</v>
      </c>
      <c r="X25" s="82">
        <f t="shared" si="2"/>
        <v>0</v>
      </c>
      <c r="Y25" s="177">
        <f t="shared" si="3"/>
        <v>0</v>
      </c>
      <c r="Z25" s="367"/>
      <c r="AA25" s="362"/>
      <c r="AB25" s="362"/>
      <c r="AC25" s="362"/>
      <c r="AD25" s="362"/>
      <c r="AE25" s="362"/>
      <c r="AF25" s="362"/>
      <c r="AG25" s="362"/>
      <c r="AH25" s="362"/>
      <c r="AI25" s="553"/>
      <c r="AJ25" s="553"/>
    </row>
    <row r="26" spans="1:36" ht="15.75" x14ac:dyDescent="0.25">
      <c r="A26" s="318"/>
      <c r="B26" s="375"/>
      <c r="C26" s="373"/>
      <c r="D26" s="37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72">
        <v>400</v>
      </c>
      <c r="S26" s="72">
        <v>400</v>
      </c>
      <c r="T26" s="72"/>
      <c r="U26" s="72"/>
      <c r="V26" s="82">
        <f t="shared" si="0"/>
        <v>0</v>
      </c>
      <c r="W26" s="82">
        <f t="shared" si="1"/>
        <v>0</v>
      </c>
      <c r="X26" s="82">
        <f t="shared" si="2"/>
        <v>0</v>
      </c>
      <c r="Y26" s="177">
        <f t="shared" si="3"/>
        <v>0</v>
      </c>
      <c r="Z26" s="367"/>
      <c r="AA26" s="362"/>
      <c r="AB26" s="362"/>
      <c r="AC26" s="362"/>
      <c r="AD26" s="362"/>
      <c r="AE26" s="362"/>
      <c r="AF26" s="362"/>
      <c r="AG26" s="362"/>
      <c r="AH26" s="362"/>
      <c r="AI26" s="553"/>
      <c r="AJ26" s="553"/>
    </row>
    <row r="27" spans="1:36" ht="16.5" thickBot="1" x14ac:dyDescent="0.3">
      <c r="A27" s="319"/>
      <c r="B27" s="376"/>
      <c r="C27" s="356"/>
      <c r="D27" s="35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70">
        <v>400</v>
      </c>
      <c r="S27" s="70">
        <v>400</v>
      </c>
      <c r="T27" s="70"/>
      <c r="U27" s="70"/>
      <c r="V27" s="84">
        <f t="shared" si="0"/>
        <v>0</v>
      </c>
      <c r="W27" s="84">
        <f t="shared" si="1"/>
        <v>0</v>
      </c>
      <c r="X27" s="84">
        <f t="shared" si="2"/>
        <v>0</v>
      </c>
      <c r="Y27" s="178">
        <f t="shared" si="3"/>
        <v>0</v>
      </c>
      <c r="Z27" s="368"/>
      <c r="AA27" s="363"/>
      <c r="AB27" s="363"/>
      <c r="AC27" s="363"/>
      <c r="AD27" s="363"/>
      <c r="AE27" s="363"/>
      <c r="AF27" s="363"/>
      <c r="AG27" s="363"/>
      <c r="AH27" s="363"/>
      <c r="AI27" s="554"/>
      <c r="AJ27" s="554"/>
    </row>
    <row r="28" spans="1:36" ht="15.75" x14ac:dyDescent="0.25">
      <c r="A28" s="332">
        <v>3</v>
      </c>
      <c r="B28" s="370" t="s">
        <v>16</v>
      </c>
      <c r="C28" s="359" t="s">
        <v>21</v>
      </c>
      <c r="D28" s="359">
        <f>250*0.9</f>
        <v>225</v>
      </c>
      <c r="E28" s="18" t="s">
        <v>558</v>
      </c>
      <c r="F28" s="18">
        <v>6.5</v>
      </c>
      <c r="G28" s="18">
        <v>15.3</v>
      </c>
      <c r="H28" s="18">
        <v>1</v>
      </c>
      <c r="I28" s="18">
        <v>1.5</v>
      </c>
      <c r="J28" s="18">
        <v>4.2</v>
      </c>
      <c r="K28" s="18">
        <v>0.8</v>
      </c>
      <c r="L28" s="18"/>
      <c r="M28" s="18"/>
      <c r="N28" s="18"/>
      <c r="O28" s="18"/>
      <c r="P28" s="18"/>
      <c r="Q28" s="18"/>
      <c r="R28" s="71">
        <v>380</v>
      </c>
      <c r="S28" s="71">
        <v>380</v>
      </c>
      <c r="T28" s="71">
        <v>379</v>
      </c>
      <c r="U28" s="71">
        <v>379</v>
      </c>
      <c r="V28" s="93">
        <f t="shared" si="0"/>
        <v>7.6000000000000005</v>
      </c>
      <c r="W28" s="93">
        <f t="shared" si="1"/>
        <v>2.1666666666666665</v>
      </c>
      <c r="X28" s="93">
        <f t="shared" si="2"/>
        <v>0</v>
      </c>
      <c r="Y28" s="179">
        <f t="shared" si="3"/>
        <v>0</v>
      </c>
      <c r="Z28" s="366">
        <f>SUM(V28:V34)</f>
        <v>62.366666666666667</v>
      </c>
      <c r="AA28" s="364">
        <f>SUM(W28:W34)</f>
        <v>50.133333333333333</v>
      </c>
      <c r="AB28" s="364">
        <f>SUM(X28:X34)</f>
        <v>0</v>
      </c>
      <c r="AC28" s="364">
        <f>SUM(Y28:Y34)</f>
        <v>0</v>
      </c>
      <c r="AD28" s="361">
        <f t="shared" ref="AD28" si="7">Z28*0.38*0.9*SQRT(3)</f>
        <v>36.943604494959615</v>
      </c>
      <c r="AE28" s="361">
        <f t="shared" si="5"/>
        <v>29.697050326252945</v>
      </c>
      <c r="AF28" s="361">
        <f t="shared" si="5"/>
        <v>0</v>
      </c>
      <c r="AG28" s="361">
        <f t="shared" si="5"/>
        <v>0</v>
      </c>
      <c r="AH28" s="364">
        <f>MAX(Z28:AC34)</f>
        <v>62.366666666666667</v>
      </c>
      <c r="AI28" s="552">
        <f t="shared" ref="AI28" si="8">AH28*0.38*0.9*SQRT(3)</f>
        <v>36.943604494959615</v>
      </c>
      <c r="AJ28" s="552">
        <f>D28-AI28</f>
        <v>188.05639550504037</v>
      </c>
    </row>
    <row r="29" spans="1:36" ht="15.75" x14ac:dyDescent="0.25">
      <c r="A29" s="333"/>
      <c r="B29" s="371"/>
      <c r="C29" s="369"/>
      <c r="D29" s="369"/>
      <c r="E29" s="7" t="s">
        <v>559</v>
      </c>
      <c r="F29" s="7">
        <v>59.9</v>
      </c>
      <c r="G29" s="7">
        <v>42.5</v>
      </c>
      <c r="H29" s="7">
        <v>57.6</v>
      </c>
      <c r="I29" s="7">
        <v>27.3</v>
      </c>
      <c r="J29" s="7">
        <v>58.6</v>
      </c>
      <c r="K29" s="7">
        <v>53</v>
      </c>
      <c r="L29" s="7"/>
      <c r="M29" s="7"/>
      <c r="N29" s="7"/>
      <c r="O29" s="7"/>
      <c r="P29" s="7"/>
      <c r="Q29" s="7"/>
      <c r="R29" s="73">
        <v>380</v>
      </c>
      <c r="S29" s="73">
        <v>380</v>
      </c>
      <c r="T29" s="73">
        <v>379</v>
      </c>
      <c r="U29" s="73">
        <v>379</v>
      </c>
      <c r="V29" s="82">
        <f t="shared" si="0"/>
        <v>53.333333333333336</v>
      </c>
      <c r="W29" s="82">
        <f t="shared" si="1"/>
        <v>46.300000000000004</v>
      </c>
      <c r="X29" s="82">
        <f t="shared" si="2"/>
        <v>0</v>
      </c>
      <c r="Y29" s="177">
        <f t="shared" si="3"/>
        <v>0</v>
      </c>
      <c r="Z29" s="367"/>
      <c r="AA29" s="362"/>
      <c r="AB29" s="362"/>
      <c r="AC29" s="362"/>
      <c r="AD29" s="362"/>
      <c r="AE29" s="362"/>
      <c r="AF29" s="362"/>
      <c r="AG29" s="362"/>
      <c r="AH29" s="362"/>
      <c r="AI29" s="553"/>
      <c r="AJ29" s="553"/>
    </row>
    <row r="30" spans="1:36" ht="15.75" x14ac:dyDescent="0.25">
      <c r="A30" s="333"/>
      <c r="B30" s="371"/>
      <c r="C30" s="369"/>
      <c r="D30" s="369"/>
      <c r="E30" s="41" t="s">
        <v>560</v>
      </c>
      <c r="F30" s="41">
        <v>0.5</v>
      </c>
      <c r="G30" s="41">
        <v>3</v>
      </c>
      <c r="H30" s="41">
        <v>0.8</v>
      </c>
      <c r="I30" s="41">
        <v>0.2</v>
      </c>
      <c r="J30" s="41">
        <v>0.4</v>
      </c>
      <c r="K30" s="41">
        <v>4.4000000000000004</v>
      </c>
      <c r="L30" s="41"/>
      <c r="M30" s="41"/>
      <c r="N30" s="41"/>
      <c r="O30" s="41"/>
      <c r="P30" s="41"/>
      <c r="Q30" s="41"/>
      <c r="R30" s="73">
        <v>380</v>
      </c>
      <c r="S30" s="73">
        <v>380</v>
      </c>
      <c r="T30" s="73">
        <v>379</v>
      </c>
      <c r="U30" s="73">
        <v>379</v>
      </c>
      <c r="V30" s="82">
        <f t="shared" si="0"/>
        <v>1.4333333333333333</v>
      </c>
      <c r="W30" s="82">
        <f t="shared" si="1"/>
        <v>1.6666666666666667</v>
      </c>
      <c r="X30" s="82">
        <f t="shared" si="2"/>
        <v>0</v>
      </c>
      <c r="Y30" s="177">
        <f t="shared" si="3"/>
        <v>0</v>
      </c>
      <c r="Z30" s="367"/>
      <c r="AA30" s="362"/>
      <c r="AB30" s="362"/>
      <c r="AC30" s="362"/>
      <c r="AD30" s="362"/>
      <c r="AE30" s="362"/>
      <c r="AF30" s="362"/>
      <c r="AG30" s="362"/>
      <c r="AH30" s="362"/>
      <c r="AI30" s="553"/>
      <c r="AJ30" s="553"/>
    </row>
    <row r="31" spans="1:36" ht="15.75" x14ac:dyDescent="0.25">
      <c r="A31" s="333"/>
      <c r="B31" s="371"/>
      <c r="C31" s="369"/>
      <c r="D31" s="369"/>
      <c r="E31" s="7" t="s">
        <v>561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3"/>
      <c r="S31" s="73"/>
      <c r="T31" s="73">
        <v>379</v>
      </c>
      <c r="U31" s="73">
        <v>379</v>
      </c>
      <c r="V31" s="82">
        <f t="shared" si="0"/>
        <v>0</v>
      </c>
      <c r="W31" s="82">
        <f t="shared" si="1"/>
        <v>0</v>
      </c>
      <c r="X31" s="82">
        <f t="shared" si="2"/>
        <v>0</v>
      </c>
      <c r="Y31" s="177">
        <f t="shared" si="3"/>
        <v>0</v>
      </c>
      <c r="Z31" s="367"/>
      <c r="AA31" s="362"/>
      <c r="AB31" s="362"/>
      <c r="AC31" s="362"/>
      <c r="AD31" s="362"/>
      <c r="AE31" s="362"/>
      <c r="AF31" s="362"/>
      <c r="AG31" s="362"/>
      <c r="AH31" s="362"/>
      <c r="AI31" s="553"/>
      <c r="AJ31" s="553"/>
    </row>
    <row r="32" spans="1:36" ht="15.75" x14ac:dyDescent="0.25">
      <c r="A32" s="333"/>
      <c r="B32" s="371"/>
      <c r="C32" s="369"/>
      <c r="D32" s="36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3"/>
      <c r="S32" s="73"/>
      <c r="T32" s="73"/>
      <c r="U32" s="73"/>
      <c r="V32" s="82">
        <f t="shared" si="0"/>
        <v>0</v>
      </c>
      <c r="W32" s="82">
        <f t="shared" si="1"/>
        <v>0</v>
      </c>
      <c r="X32" s="82">
        <f t="shared" si="2"/>
        <v>0</v>
      </c>
      <c r="Y32" s="177">
        <f t="shared" si="3"/>
        <v>0</v>
      </c>
      <c r="Z32" s="367"/>
      <c r="AA32" s="362"/>
      <c r="AB32" s="362"/>
      <c r="AC32" s="362"/>
      <c r="AD32" s="362"/>
      <c r="AE32" s="362"/>
      <c r="AF32" s="362"/>
      <c r="AG32" s="362"/>
      <c r="AH32" s="362"/>
      <c r="AI32" s="553"/>
      <c r="AJ32" s="553"/>
    </row>
    <row r="33" spans="1:36" ht="15.75" x14ac:dyDescent="0.25">
      <c r="A33" s="333"/>
      <c r="B33" s="371"/>
      <c r="C33" s="369"/>
      <c r="D33" s="369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72"/>
      <c r="S33" s="72"/>
      <c r="T33" s="72"/>
      <c r="U33" s="72"/>
      <c r="V33" s="82">
        <f t="shared" si="0"/>
        <v>0</v>
      </c>
      <c r="W33" s="82">
        <f t="shared" si="1"/>
        <v>0</v>
      </c>
      <c r="X33" s="82">
        <f t="shared" si="2"/>
        <v>0</v>
      </c>
      <c r="Y33" s="177">
        <f t="shared" si="3"/>
        <v>0</v>
      </c>
      <c r="Z33" s="367"/>
      <c r="AA33" s="362"/>
      <c r="AB33" s="362"/>
      <c r="AC33" s="362"/>
      <c r="AD33" s="362"/>
      <c r="AE33" s="362"/>
      <c r="AF33" s="362"/>
      <c r="AG33" s="362"/>
      <c r="AH33" s="362"/>
      <c r="AI33" s="553"/>
      <c r="AJ33" s="553"/>
    </row>
    <row r="34" spans="1:36" ht="16.5" thickBot="1" x14ac:dyDescent="0.3">
      <c r="A34" s="334"/>
      <c r="B34" s="372"/>
      <c r="C34" s="360"/>
      <c r="D34" s="360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70"/>
      <c r="S34" s="70"/>
      <c r="T34" s="70"/>
      <c r="U34" s="70"/>
      <c r="V34" s="84">
        <f t="shared" si="0"/>
        <v>0</v>
      </c>
      <c r="W34" s="84">
        <f t="shared" si="1"/>
        <v>0</v>
      </c>
      <c r="X34" s="84">
        <f t="shared" si="2"/>
        <v>0</v>
      </c>
      <c r="Y34" s="178">
        <f t="shared" si="3"/>
        <v>0</v>
      </c>
      <c r="Z34" s="368"/>
      <c r="AA34" s="363"/>
      <c r="AB34" s="363"/>
      <c r="AC34" s="363"/>
      <c r="AD34" s="363"/>
      <c r="AE34" s="363"/>
      <c r="AF34" s="363"/>
      <c r="AG34" s="363"/>
      <c r="AH34" s="363"/>
      <c r="AI34" s="554"/>
      <c r="AJ34" s="554"/>
    </row>
    <row r="35" spans="1:36" ht="15.75" x14ac:dyDescent="0.25">
      <c r="A35" s="332">
        <v>4</v>
      </c>
      <c r="B35" s="370" t="s">
        <v>141</v>
      </c>
      <c r="C35" s="359" t="s">
        <v>21</v>
      </c>
      <c r="D35" s="359">
        <f>250*0.9</f>
        <v>225</v>
      </c>
      <c r="E35" s="18" t="s">
        <v>554</v>
      </c>
      <c r="F35" s="18">
        <v>12.9</v>
      </c>
      <c r="G35" s="18">
        <v>21.7</v>
      </c>
      <c r="H35" s="18">
        <v>26.1</v>
      </c>
      <c r="I35" s="18">
        <v>9</v>
      </c>
      <c r="J35" s="18">
        <v>19.100000000000001</v>
      </c>
      <c r="K35" s="18">
        <v>13.9</v>
      </c>
      <c r="L35" s="18"/>
      <c r="M35" s="18"/>
      <c r="N35" s="18"/>
      <c r="O35" s="18"/>
      <c r="P35" s="18"/>
      <c r="Q35" s="18"/>
      <c r="R35" s="71">
        <v>398</v>
      </c>
      <c r="S35" s="71">
        <v>398</v>
      </c>
      <c r="T35" s="71">
        <v>393</v>
      </c>
      <c r="U35" s="71">
        <v>393</v>
      </c>
      <c r="V35" s="93">
        <f t="shared" si="0"/>
        <v>20.233333333333334</v>
      </c>
      <c r="W35" s="93">
        <f t="shared" si="1"/>
        <v>14</v>
      </c>
      <c r="X35" s="93">
        <f t="shared" si="2"/>
        <v>0</v>
      </c>
      <c r="Y35" s="179">
        <f t="shared" si="3"/>
        <v>0</v>
      </c>
      <c r="Z35" s="366">
        <f>SUM(V35:V42)</f>
        <v>99.866666666666674</v>
      </c>
      <c r="AA35" s="364">
        <f>SUM(W35:W42)</f>
        <v>100.86666666666667</v>
      </c>
      <c r="AB35" s="364">
        <f>SUM(X35:X42)</f>
        <v>0</v>
      </c>
      <c r="AC35" s="364">
        <f>SUM(Y35:Y42)</f>
        <v>0</v>
      </c>
      <c r="AD35" s="361">
        <f t="shared" ref="AD35" si="9">Z35*0.38*0.9*SQRT(3)</f>
        <v>59.157156102030463</v>
      </c>
      <c r="AE35" s="361">
        <f t="shared" si="5"/>
        <v>59.749517478219033</v>
      </c>
      <c r="AF35" s="361">
        <f t="shared" si="5"/>
        <v>0</v>
      </c>
      <c r="AG35" s="361">
        <f t="shared" si="5"/>
        <v>0</v>
      </c>
      <c r="AH35" s="364">
        <f>MAX(Z35:AC42)</f>
        <v>100.86666666666667</v>
      </c>
      <c r="AI35" s="552">
        <f t="shared" ref="AI35" si="10">AH35*0.38*0.9*SQRT(3)</f>
        <v>59.749517478219033</v>
      </c>
      <c r="AJ35" s="552">
        <f>D35-AI35</f>
        <v>165.25048252178095</v>
      </c>
    </row>
    <row r="36" spans="1:36" ht="15.75" x14ac:dyDescent="0.25">
      <c r="A36" s="333"/>
      <c r="B36" s="371"/>
      <c r="C36" s="369"/>
      <c r="D36" s="369"/>
      <c r="E36" s="7" t="s">
        <v>555</v>
      </c>
      <c r="F36" s="7">
        <v>13.3</v>
      </c>
      <c r="G36" s="7">
        <v>30.7</v>
      </c>
      <c r="H36" s="7">
        <v>23.4</v>
      </c>
      <c r="I36" s="7">
        <v>1.3</v>
      </c>
      <c r="J36" s="7">
        <v>9.3000000000000007</v>
      </c>
      <c r="K36" s="7">
        <v>6</v>
      </c>
      <c r="L36" s="7"/>
      <c r="M36" s="7"/>
      <c r="N36" s="7"/>
      <c r="O36" s="7"/>
      <c r="P36" s="7"/>
      <c r="Q36" s="7"/>
      <c r="R36" s="73">
        <v>398</v>
      </c>
      <c r="S36" s="73">
        <v>398</v>
      </c>
      <c r="T36" s="73">
        <v>393</v>
      </c>
      <c r="U36" s="73">
        <v>393</v>
      </c>
      <c r="V36" s="82">
        <f t="shared" si="0"/>
        <v>22.466666666666669</v>
      </c>
      <c r="W36" s="82">
        <f t="shared" si="1"/>
        <v>5.5333333333333341</v>
      </c>
      <c r="X36" s="82">
        <f t="shared" si="2"/>
        <v>0</v>
      </c>
      <c r="Y36" s="177">
        <f t="shared" si="3"/>
        <v>0</v>
      </c>
      <c r="Z36" s="367"/>
      <c r="AA36" s="362"/>
      <c r="AB36" s="362"/>
      <c r="AC36" s="362"/>
      <c r="AD36" s="362"/>
      <c r="AE36" s="362"/>
      <c r="AF36" s="362"/>
      <c r="AG36" s="362"/>
      <c r="AH36" s="362"/>
      <c r="AI36" s="553"/>
      <c r="AJ36" s="553"/>
    </row>
    <row r="37" spans="1:36" ht="15.75" x14ac:dyDescent="0.25">
      <c r="A37" s="333"/>
      <c r="B37" s="371"/>
      <c r="C37" s="369"/>
      <c r="D37" s="369"/>
      <c r="E37" s="41" t="s">
        <v>562</v>
      </c>
      <c r="F37" s="41">
        <v>35.6</v>
      </c>
      <c r="G37" s="41">
        <v>32.200000000000003</v>
      </c>
      <c r="H37" s="41">
        <v>28.6</v>
      </c>
      <c r="I37" s="41">
        <v>51.5</v>
      </c>
      <c r="J37" s="41">
        <v>44.6</v>
      </c>
      <c r="K37" s="41">
        <v>75</v>
      </c>
      <c r="L37" s="41"/>
      <c r="M37" s="41"/>
      <c r="N37" s="41"/>
      <c r="O37" s="41"/>
      <c r="P37" s="41"/>
      <c r="Q37" s="41"/>
      <c r="R37" s="73">
        <v>398</v>
      </c>
      <c r="S37" s="73">
        <v>398</v>
      </c>
      <c r="T37" s="73">
        <v>393</v>
      </c>
      <c r="U37" s="73">
        <v>393</v>
      </c>
      <c r="V37" s="82">
        <f t="shared" si="0"/>
        <v>32.133333333333333</v>
      </c>
      <c r="W37" s="82">
        <f t="shared" si="1"/>
        <v>57.033333333333331</v>
      </c>
      <c r="X37" s="82">
        <f t="shared" si="2"/>
        <v>0</v>
      </c>
      <c r="Y37" s="177">
        <f t="shared" si="3"/>
        <v>0</v>
      </c>
      <c r="Z37" s="367"/>
      <c r="AA37" s="362"/>
      <c r="AB37" s="362"/>
      <c r="AC37" s="362"/>
      <c r="AD37" s="362"/>
      <c r="AE37" s="362"/>
      <c r="AF37" s="362"/>
      <c r="AG37" s="362"/>
      <c r="AH37" s="362"/>
      <c r="AI37" s="553"/>
      <c r="AJ37" s="553"/>
    </row>
    <row r="38" spans="1:36" ht="15.75" x14ac:dyDescent="0.25">
      <c r="A38" s="333"/>
      <c r="B38" s="371"/>
      <c r="C38" s="369"/>
      <c r="D38" s="369"/>
      <c r="E38" s="7" t="s">
        <v>563</v>
      </c>
      <c r="F38" s="7">
        <v>13</v>
      </c>
      <c r="G38" s="7">
        <v>24.6</v>
      </c>
      <c r="H38" s="7">
        <v>28.5</v>
      </c>
      <c r="I38" s="7">
        <v>4.4000000000000004</v>
      </c>
      <c r="J38" s="7">
        <v>22</v>
      </c>
      <c r="K38" s="7">
        <v>36.299999999999997</v>
      </c>
      <c r="L38" s="7"/>
      <c r="M38" s="7"/>
      <c r="N38" s="7"/>
      <c r="O38" s="7"/>
      <c r="P38" s="7"/>
      <c r="Q38" s="7"/>
      <c r="R38" s="73">
        <v>398</v>
      </c>
      <c r="S38" s="73">
        <v>398</v>
      </c>
      <c r="T38" s="73">
        <v>393</v>
      </c>
      <c r="U38" s="73">
        <v>393</v>
      </c>
      <c r="V38" s="82">
        <f t="shared" si="0"/>
        <v>22.033333333333331</v>
      </c>
      <c r="W38" s="82">
        <f t="shared" si="1"/>
        <v>20.9</v>
      </c>
      <c r="X38" s="82">
        <f t="shared" si="2"/>
        <v>0</v>
      </c>
      <c r="Y38" s="177">
        <f t="shared" si="3"/>
        <v>0</v>
      </c>
      <c r="Z38" s="367"/>
      <c r="AA38" s="362"/>
      <c r="AB38" s="362"/>
      <c r="AC38" s="362"/>
      <c r="AD38" s="362"/>
      <c r="AE38" s="362"/>
      <c r="AF38" s="362"/>
      <c r="AG38" s="362"/>
      <c r="AH38" s="362"/>
      <c r="AI38" s="553"/>
      <c r="AJ38" s="553"/>
    </row>
    <row r="39" spans="1:36" ht="15.75" x14ac:dyDescent="0.25">
      <c r="A39" s="333"/>
      <c r="B39" s="371"/>
      <c r="C39" s="369"/>
      <c r="D39" s="369"/>
      <c r="E39" s="41" t="s">
        <v>564</v>
      </c>
      <c r="F39" s="41">
        <v>3</v>
      </c>
      <c r="G39" s="41">
        <v>0</v>
      </c>
      <c r="H39" s="41">
        <v>0</v>
      </c>
      <c r="I39" s="41">
        <v>3.4</v>
      </c>
      <c r="J39" s="41">
        <v>0</v>
      </c>
      <c r="K39" s="41">
        <v>0</v>
      </c>
      <c r="L39" s="41"/>
      <c r="M39" s="41"/>
      <c r="N39" s="41"/>
      <c r="O39" s="41"/>
      <c r="P39" s="41"/>
      <c r="Q39" s="41"/>
      <c r="R39" s="73">
        <v>398</v>
      </c>
      <c r="S39" s="73">
        <v>398</v>
      </c>
      <c r="T39" s="73">
        <v>393</v>
      </c>
      <c r="U39" s="73">
        <v>393</v>
      </c>
      <c r="V39" s="82">
        <f t="shared" ref="V39:V62" si="11">IF(AND(F39=0,G39=0,H39=0),0,IF(AND(F39=0,G39=0),H39,IF(AND(F39=0,H39=0),G39,IF(AND(G39=0,H39=0),F39,IF(F39=0,(G39+H39)/2,IF(G39=0,(F39+H39)/2,IF(H39=0,(F39+G39)/2,(F39+G39+H39)/3)))))))</f>
        <v>3</v>
      </c>
      <c r="W39" s="82">
        <f t="shared" ref="W39:W62" si="12">IF(AND(I39=0,J39=0,K39=0),0,IF(AND(I39=0,J39=0),K39,IF(AND(I39=0,K39=0),J39,IF(AND(J39=0,K39=0),I39,IF(I39=0,(J39+K39)/2,IF(J39=0,(I39+K39)/2,IF(K39=0,(I39+J39)/2,(I39+J39+K39)/3)))))))</f>
        <v>3.4</v>
      </c>
      <c r="X39" s="82">
        <f t="shared" ref="X39:X62" si="13">IF(AND(L39=0,M39=0,N39=0),0,IF(AND(L39=0,M39=0),N39,IF(AND(L39=0,N39=0),M39,IF(AND(M39=0,N39=0),L39,IF(L39=0,(M39+N39)/2,IF(M39=0,(L39+N39)/2,IF(N39=0,(L39+M39)/2,(L39+M39+N39)/3)))))))</f>
        <v>0</v>
      </c>
      <c r="Y39" s="177">
        <f t="shared" ref="Y39:Y62" si="14">IF(AND(O39=0,P39=0,Q39=0),0,IF(AND(O39=0,P39=0),Q39,IF(AND(O39=0,Q39=0),P39,IF(AND(P39=0,Q39=0),O39,IF(O39=0,(P39+Q39)/2,IF(P39=0,(O39+Q39)/2,IF(Q39=0,(O39+P39)/2,(O39+P39+Q39)/3)))))))</f>
        <v>0</v>
      </c>
      <c r="Z39" s="367"/>
      <c r="AA39" s="362"/>
      <c r="AB39" s="362"/>
      <c r="AC39" s="362"/>
      <c r="AD39" s="362"/>
      <c r="AE39" s="362"/>
      <c r="AF39" s="362"/>
      <c r="AG39" s="362"/>
      <c r="AH39" s="362"/>
      <c r="AI39" s="553"/>
      <c r="AJ39" s="553"/>
    </row>
    <row r="40" spans="1:36" ht="15.75" x14ac:dyDescent="0.25">
      <c r="A40" s="333"/>
      <c r="B40" s="371"/>
      <c r="C40" s="369"/>
      <c r="D40" s="36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3"/>
      <c r="S40" s="73"/>
      <c r="T40" s="73"/>
      <c r="U40" s="73"/>
      <c r="V40" s="82">
        <f t="shared" si="11"/>
        <v>0</v>
      </c>
      <c r="W40" s="82">
        <f t="shared" si="12"/>
        <v>0</v>
      </c>
      <c r="X40" s="82">
        <f t="shared" si="13"/>
        <v>0</v>
      </c>
      <c r="Y40" s="177">
        <f t="shared" si="14"/>
        <v>0</v>
      </c>
      <c r="Z40" s="367"/>
      <c r="AA40" s="362"/>
      <c r="AB40" s="362"/>
      <c r="AC40" s="362"/>
      <c r="AD40" s="362"/>
      <c r="AE40" s="362"/>
      <c r="AF40" s="362"/>
      <c r="AG40" s="362"/>
      <c r="AH40" s="362"/>
      <c r="AI40" s="553"/>
      <c r="AJ40" s="553"/>
    </row>
    <row r="41" spans="1:36" ht="15.75" x14ac:dyDescent="0.25">
      <c r="A41" s="333"/>
      <c r="B41" s="371"/>
      <c r="C41" s="369"/>
      <c r="D41" s="369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72"/>
      <c r="S41" s="72"/>
      <c r="T41" s="72"/>
      <c r="U41" s="72"/>
      <c r="V41" s="82">
        <f t="shared" si="11"/>
        <v>0</v>
      </c>
      <c r="W41" s="82">
        <f t="shared" si="12"/>
        <v>0</v>
      </c>
      <c r="X41" s="82">
        <f t="shared" si="13"/>
        <v>0</v>
      </c>
      <c r="Y41" s="177">
        <f t="shared" si="14"/>
        <v>0</v>
      </c>
      <c r="Z41" s="367"/>
      <c r="AA41" s="362"/>
      <c r="AB41" s="362"/>
      <c r="AC41" s="362"/>
      <c r="AD41" s="362"/>
      <c r="AE41" s="362"/>
      <c r="AF41" s="362"/>
      <c r="AG41" s="362"/>
      <c r="AH41" s="362"/>
      <c r="AI41" s="553"/>
      <c r="AJ41" s="553"/>
    </row>
    <row r="42" spans="1:36" ht="16.5" thickBot="1" x14ac:dyDescent="0.3">
      <c r="A42" s="334"/>
      <c r="B42" s="372"/>
      <c r="C42" s="360"/>
      <c r="D42" s="360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70"/>
      <c r="S42" s="70"/>
      <c r="T42" s="70"/>
      <c r="U42" s="70"/>
      <c r="V42" s="84">
        <f t="shared" si="11"/>
        <v>0</v>
      </c>
      <c r="W42" s="84">
        <f t="shared" si="12"/>
        <v>0</v>
      </c>
      <c r="X42" s="84">
        <f t="shared" si="13"/>
        <v>0</v>
      </c>
      <c r="Y42" s="178">
        <f t="shared" si="14"/>
        <v>0</v>
      </c>
      <c r="Z42" s="368"/>
      <c r="AA42" s="363"/>
      <c r="AB42" s="363"/>
      <c r="AC42" s="363"/>
      <c r="AD42" s="363"/>
      <c r="AE42" s="363"/>
      <c r="AF42" s="363"/>
      <c r="AG42" s="363"/>
      <c r="AH42" s="363"/>
      <c r="AI42" s="554"/>
      <c r="AJ42" s="554"/>
    </row>
    <row r="43" spans="1:36" ht="15.75" x14ac:dyDescent="0.25">
      <c r="A43" s="332">
        <v>5</v>
      </c>
      <c r="B43" s="370" t="s">
        <v>142</v>
      </c>
      <c r="C43" s="359" t="s">
        <v>21</v>
      </c>
      <c r="D43" s="359">
        <f>250*0.9</f>
        <v>225</v>
      </c>
      <c r="E43" s="18" t="s">
        <v>549</v>
      </c>
      <c r="F43" s="18">
        <v>72.400000000000006</v>
      </c>
      <c r="G43" s="18">
        <v>14.2</v>
      </c>
      <c r="H43" s="18">
        <v>13.5</v>
      </c>
      <c r="I43" s="18">
        <v>39</v>
      </c>
      <c r="J43" s="18">
        <v>18.3</v>
      </c>
      <c r="K43" s="18">
        <v>28</v>
      </c>
      <c r="L43" s="18"/>
      <c r="M43" s="18"/>
      <c r="N43" s="18"/>
      <c r="O43" s="18"/>
      <c r="P43" s="18"/>
      <c r="Q43" s="18"/>
      <c r="R43" s="71">
        <v>400</v>
      </c>
      <c r="S43" s="71">
        <v>400</v>
      </c>
      <c r="T43" s="71"/>
      <c r="U43" s="71"/>
      <c r="V43" s="93">
        <f t="shared" si="11"/>
        <v>33.366666666666667</v>
      </c>
      <c r="W43" s="93">
        <f t="shared" si="12"/>
        <v>28.433333333333334</v>
      </c>
      <c r="X43" s="93">
        <f t="shared" si="13"/>
        <v>0</v>
      </c>
      <c r="Y43" s="179">
        <f t="shared" si="14"/>
        <v>0</v>
      </c>
      <c r="Z43" s="366">
        <f>SUM(V43:V48)</f>
        <v>59.2</v>
      </c>
      <c r="AA43" s="364">
        <f>SUM(W43:W48)</f>
        <v>34.300000000000004</v>
      </c>
      <c r="AB43" s="364">
        <f>SUM(X43:X48)</f>
        <v>0</v>
      </c>
      <c r="AC43" s="364">
        <f>SUM(Y43:Y48)</f>
        <v>0</v>
      </c>
      <c r="AD43" s="361">
        <f t="shared" ref="AD43" si="15">Z43*0.38*0.9*SQRT(3)</f>
        <v>35.067793470362517</v>
      </c>
      <c r="AE43" s="361">
        <f t="shared" si="5"/>
        <v>20.317995203267476</v>
      </c>
      <c r="AF43" s="361">
        <f t="shared" si="5"/>
        <v>0</v>
      </c>
      <c r="AG43" s="361">
        <f t="shared" si="5"/>
        <v>0</v>
      </c>
      <c r="AH43" s="364">
        <f>MAX(Z43:AC48)</f>
        <v>59.2</v>
      </c>
      <c r="AI43" s="552">
        <f t="shared" ref="AI43" si="16">AH43*0.38*0.9*SQRT(3)</f>
        <v>35.067793470362517</v>
      </c>
      <c r="AJ43" s="552">
        <f>D43-AI43</f>
        <v>189.93220652963748</v>
      </c>
    </row>
    <row r="44" spans="1:36" ht="15.75" x14ac:dyDescent="0.25">
      <c r="A44" s="333"/>
      <c r="B44" s="371"/>
      <c r="C44" s="369"/>
      <c r="D44" s="369"/>
      <c r="E44" s="7" t="s">
        <v>565</v>
      </c>
      <c r="F44" s="7">
        <v>6.3</v>
      </c>
      <c r="G44" s="7">
        <v>2.2000000000000002</v>
      </c>
      <c r="H44" s="7">
        <v>2.4</v>
      </c>
      <c r="I44" s="7">
        <v>7.4</v>
      </c>
      <c r="J44" s="7">
        <v>0.5</v>
      </c>
      <c r="K44" s="7">
        <v>3.1</v>
      </c>
      <c r="L44" s="7"/>
      <c r="M44" s="7"/>
      <c r="N44" s="7"/>
      <c r="O44" s="7"/>
      <c r="P44" s="7"/>
      <c r="Q44" s="7"/>
      <c r="R44" s="73">
        <v>400</v>
      </c>
      <c r="S44" s="73">
        <v>400</v>
      </c>
      <c r="T44" s="73">
        <v>406</v>
      </c>
      <c r="U44" s="73">
        <v>406</v>
      </c>
      <c r="V44" s="82">
        <f t="shared" si="11"/>
        <v>3.6333333333333333</v>
      </c>
      <c r="W44" s="82">
        <f t="shared" si="12"/>
        <v>3.6666666666666665</v>
      </c>
      <c r="X44" s="82">
        <f t="shared" si="13"/>
        <v>0</v>
      </c>
      <c r="Y44" s="177">
        <f t="shared" si="14"/>
        <v>0</v>
      </c>
      <c r="Z44" s="367"/>
      <c r="AA44" s="362"/>
      <c r="AB44" s="362"/>
      <c r="AC44" s="362"/>
      <c r="AD44" s="362"/>
      <c r="AE44" s="362"/>
      <c r="AF44" s="362"/>
      <c r="AG44" s="362"/>
      <c r="AH44" s="362"/>
      <c r="AI44" s="553"/>
      <c r="AJ44" s="553"/>
    </row>
    <row r="45" spans="1:36" ht="31.5" x14ac:dyDescent="0.25">
      <c r="A45" s="333"/>
      <c r="B45" s="371"/>
      <c r="C45" s="369"/>
      <c r="D45" s="369"/>
      <c r="E45" s="41" t="s">
        <v>566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73">
        <v>400</v>
      </c>
      <c r="S45" s="73">
        <v>400</v>
      </c>
      <c r="T45" s="73"/>
      <c r="U45" s="73"/>
      <c r="V45" s="82">
        <f t="shared" si="11"/>
        <v>0</v>
      </c>
      <c r="W45" s="82">
        <f t="shared" si="12"/>
        <v>0</v>
      </c>
      <c r="X45" s="82">
        <f t="shared" si="13"/>
        <v>0</v>
      </c>
      <c r="Y45" s="177">
        <f t="shared" si="14"/>
        <v>0</v>
      </c>
      <c r="Z45" s="367"/>
      <c r="AA45" s="362"/>
      <c r="AB45" s="362"/>
      <c r="AC45" s="362"/>
      <c r="AD45" s="362"/>
      <c r="AE45" s="362"/>
      <c r="AF45" s="362"/>
      <c r="AG45" s="362"/>
      <c r="AH45" s="362"/>
      <c r="AI45" s="553"/>
      <c r="AJ45" s="553"/>
    </row>
    <row r="46" spans="1:36" ht="15.75" x14ac:dyDescent="0.25">
      <c r="A46" s="333"/>
      <c r="B46" s="371"/>
      <c r="C46" s="369"/>
      <c r="D46" s="369"/>
      <c r="E46" s="7" t="s">
        <v>567</v>
      </c>
      <c r="F46" s="7">
        <v>9.6</v>
      </c>
      <c r="G46" s="7">
        <v>26.2</v>
      </c>
      <c r="H46" s="7">
        <v>30.8</v>
      </c>
      <c r="I46" s="7">
        <v>1.6</v>
      </c>
      <c r="J46" s="7">
        <v>2.7</v>
      </c>
      <c r="K46" s="7">
        <v>2.2999999999999998</v>
      </c>
      <c r="L46" s="7"/>
      <c r="M46" s="7"/>
      <c r="N46" s="7"/>
      <c r="O46" s="7"/>
      <c r="P46" s="7"/>
      <c r="Q46" s="7"/>
      <c r="R46" s="73">
        <v>400</v>
      </c>
      <c r="S46" s="73">
        <v>400</v>
      </c>
      <c r="T46" s="73">
        <v>406</v>
      </c>
      <c r="U46" s="73">
        <v>406</v>
      </c>
      <c r="V46" s="82">
        <f t="shared" si="11"/>
        <v>22.2</v>
      </c>
      <c r="W46" s="82">
        <f t="shared" si="12"/>
        <v>2.2000000000000002</v>
      </c>
      <c r="X46" s="82">
        <f t="shared" si="13"/>
        <v>0</v>
      </c>
      <c r="Y46" s="177">
        <f t="shared" si="14"/>
        <v>0</v>
      </c>
      <c r="Z46" s="367"/>
      <c r="AA46" s="362"/>
      <c r="AB46" s="362"/>
      <c r="AC46" s="362"/>
      <c r="AD46" s="362"/>
      <c r="AE46" s="362"/>
      <c r="AF46" s="362"/>
      <c r="AG46" s="362"/>
      <c r="AH46" s="362"/>
      <c r="AI46" s="553"/>
      <c r="AJ46" s="553"/>
    </row>
    <row r="47" spans="1:36" ht="15.75" x14ac:dyDescent="0.25">
      <c r="A47" s="333"/>
      <c r="B47" s="371"/>
      <c r="C47" s="369"/>
      <c r="D47" s="36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72"/>
      <c r="S47" s="72"/>
      <c r="T47" s="72"/>
      <c r="U47" s="72"/>
      <c r="V47" s="82">
        <f t="shared" si="11"/>
        <v>0</v>
      </c>
      <c r="W47" s="82">
        <f t="shared" si="12"/>
        <v>0</v>
      </c>
      <c r="X47" s="82">
        <f t="shared" si="13"/>
        <v>0</v>
      </c>
      <c r="Y47" s="177">
        <f t="shared" si="14"/>
        <v>0</v>
      </c>
      <c r="Z47" s="367"/>
      <c r="AA47" s="362"/>
      <c r="AB47" s="362"/>
      <c r="AC47" s="362"/>
      <c r="AD47" s="362"/>
      <c r="AE47" s="362"/>
      <c r="AF47" s="362"/>
      <c r="AG47" s="362"/>
      <c r="AH47" s="362"/>
      <c r="AI47" s="553"/>
      <c r="AJ47" s="553"/>
    </row>
    <row r="48" spans="1:36" ht="16.5" thickBot="1" x14ac:dyDescent="0.3">
      <c r="A48" s="334"/>
      <c r="B48" s="372"/>
      <c r="C48" s="360"/>
      <c r="D48" s="36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70"/>
      <c r="S48" s="70"/>
      <c r="T48" s="70"/>
      <c r="U48" s="70"/>
      <c r="V48" s="84">
        <f t="shared" si="11"/>
        <v>0</v>
      </c>
      <c r="W48" s="84">
        <f t="shared" si="12"/>
        <v>0</v>
      </c>
      <c r="X48" s="84">
        <f t="shared" si="13"/>
        <v>0</v>
      </c>
      <c r="Y48" s="178">
        <f t="shared" si="14"/>
        <v>0</v>
      </c>
      <c r="Z48" s="368"/>
      <c r="AA48" s="363"/>
      <c r="AB48" s="363"/>
      <c r="AC48" s="363"/>
      <c r="AD48" s="363"/>
      <c r="AE48" s="363"/>
      <c r="AF48" s="363"/>
      <c r="AG48" s="363"/>
      <c r="AH48" s="363"/>
      <c r="AI48" s="554"/>
      <c r="AJ48" s="554"/>
    </row>
    <row r="49" spans="1:36" ht="15.75" x14ac:dyDescent="0.25">
      <c r="A49" s="332">
        <v>6</v>
      </c>
      <c r="B49" s="370" t="s">
        <v>147</v>
      </c>
      <c r="C49" s="359" t="s">
        <v>128</v>
      </c>
      <c r="D49" s="359">
        <f>100*0.9</f>
        <v>90</v>
      </c>
      <c r="E49" s="18" t="s">
        <v>568</v>
      </c>
      <c r="F49" s="18">
        <v>11.3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/>
      <c r="M49" s="18"/>
      <c r="N49" s="18"/>
      <c r="O49" s="18"/>
      <c r="P49" s="18"/>
      <c r="Q49" s="18"/>
      <c r="R49" s="71">
        <v>380</v>
      </c>
      <c r="S49" s="71">
        <v>380</v>
      </c>
      <c r="T49" s="71">
        <v>411</v>
      </c>
      <c r="U49" s="71">
        <v>411</v>
      </c>
      <c r="V49" s="93">
        <f t="shared" si="11"/>
        <v>11.3</v>
      </c>
      <c r="W49" s="93">
        <f t="shared" si="12"/>
        <v>0</v>
      </c>
      <c r="X49" s="93">
        <f t="shared" si="13"/>
        <v>0</v>
      </c>
      <c r="Y49" s="179">
        <f t="shared" si="14"/>
        <v>0</v>
      </c>
      <c r="Z49" s="366">
        <f>SUM(V49:V56)</f>
        <v>13.6</v>
      </c>
      <c r="AA49" s="364">
        <f>SUM(W49:W56)</f>
        <v>2.4</v>
      </c>
      <c r="AB49" s="364">
        <f>SUM(X49:X56)</f>
        <v>0</v>
      </c>
      <c r="AC49" s="364">
        <f>SUM(Y49:Y56)</f>
        <v>0</v>
      </c>
      <c r="AD49" s="361">
        <f t="shared" ref="AD49:AG71" si="17">Z49*0.38*0.9*SQRT(3)</f>
        <v>8.0561147161643625</v>
      </c>
      <c r="AE49" s="361">
        <f t="shared" si="17"/>
        <v>1.4216673028525344</v>
      </c>
      <c r="AF49" s="361">
        <f t="shared" si="17"/>
        <v>0</v>
      </c>
      <c r="AG49" s="361">
        <f t="shared" si="17"/>
        <v>0</v>
      </c>
      <c r="AH49" s="364">
        <f>MAX(Z49:AC56)</f>
        <v>13.6</v>
      </c>
      <c r="AI49" s="552">
        <f t="shared" ref="AI49" si="18">AH49*0.38*0.9*SQRT(3)</f>
        <v>8.0561147161643625</v>
      </c>
      <c r="AJ49" s="552">
        <f>D49-AI49</f>
        <v>81.943885283835641</v>
      </c>
    </row>
    <row r="50" spans="1:36" ht="15.75" x14ac:dyDescent="0.25">
      <c r="A50" s="333"/>
      <c r="B50" s="371"/>
      <c r="C50" s="369"/>
      <c r="D50" s="369"/>
      <c r="E50" s="7" t="s">
        <v>569</v>
      </c>
      <c r="F50" s="7">
        <v>0</v>
      </c>
      <c r="G50" s="7">
        <v>0</v>
      </c>
      <c r="H50" s="7">
        <v>2.1</v>
      </c>
      <c r="I50" s="7">
        <v>0</v>
      </c>
      <c r="J50" s="7">
        <v>0</v>
      </c>
      <c r="K50" s="7">
        <v>2.1</v>
      </c>
      <c r="L50" s="7"/>
      <c r="M50" s="7"/>
      <c r="N50" s="7"/>
      <c r="O50" s="7"/>
      <c r="P50" s="7"/>
      <c r="Q50" s="7"/>
      <c r="R50" s="73">
        <v>380</v>
      </c>
      <c r="S50" s="73">
        <v>380</v>
      </c>
      <c r="T50" s="73">
        <v>411</v>
      </c>
      <c r="U50" s="73">
        <v>411</v>
      </c>
      <c r="V50" s="82">
        <f t="shared" si="11"/>
        <v>2.1</v>
      </c>
      <c r="W50" s="82">
        <f t="shared" si="12"/>
        <v>2.1</v>
      </c>
      <c r="X50" s="82">
        <f t="shared" si="13"/>
        <v>0</v>
      </c>
      <c r="Y50" s="177">
        <f t="shared" si="14"/>
        <v>0</v>
      </c>
      <c r="Z50" s="367"/>
      <c r="AA50" s="362"/>
      <c r="AB50" s="362"/>
      <c r="AC50" s="362"/>
      <c r="AD50" s="362"/>
      <c r="AE50" s="362"/>
      <c r="AF50" s="362"/>
      <c r="AG50" s="362"/>
      <c r="AH50" s="362"/>
      <c r="AI50" s="553"/>
      <c r="AJ50" s="553"/>
    </row>
    <row r="51" spans="1:36" ht="15.75" x14ac:dyDescent="0.25">
      <c r="A51" s="333"/>
      <c r="B51" s="371"/>
      <c r="C51" s="369"/>
      <c r="D51" s="369"/>
      <c r="E51" s="41" t="s">
        <v>570</v>
      </c>
      <c r="F51" s="41">
        <v>0</v>
      </c>
      <c r="G51" s="41">
        <v>0</v>
      </c>
      <c r="H51" s="41">
        <v>0.2</v>
      </c>
      <c r="I51" s="41">
        <v>0</v>
      </c>
      <c r="J51" s="41">
        <v>0</v>
      </c>
      <c r="K51" s="41">
        <v>0.3</v>
      </c>
      <c r="L51" s="41"/>
      <c r="M51" s="41"/>
      <c r="N51" s="41"/>
      <c r="O51" s="41"/>
      <c r="P51" s="41"/>
      <c r="Q51" s="41"/>
      <c r="R51" s="72">
        <v>380</v>
      </c>
      <c r="S51" s="72">
        <v>380</v>
      </c>
      <c r="T51" s="72">
        <v>411</v>
      </c>
      <c r="U51" s="72">
        <v>411</v>
      </c>
      <c r="V51" s="82">
        <f t="shared" si="11"/>
        <v>0.2</v>
      </c>
      <c r="W51" s="82">
        <f t="shared" si="12"/>
        <v>0.3</v>
      </c>
      <c r="X51" s="82">
        <f t="shared" si="13"/>
        <v>0</v>
      </c>
      <c r="Y51" s="177">
        <f t="shared" si="14"/>
        <v>0</v>
      </c>
      <c r="Z51" s="367"/>
      <c r="AA51" s="362"/>
      <c r="AB51" s="362"/>
      <c r="AC51" s="362"/>
      <c r="AD51" s="362"/>
      <c r="AE51" s="362"/>
      <c r="AF51" s="362"/>
      <c r="AG51" s="362"/>
      <c r="AH51" s="362"/>
      <c r="AI51" s="553"/>
      <c r="AJ51" s="553"/>
    </row>
    <row r="52" spans="1:36" ht="15.75" x14ac:dyDescent="0.25">
      <c r="A52" s="333"/>
      <c r="B52" s="371"/>
      <c r="C52" s="369"/>
      <c r="D52" s="369"/>
      <c r="E52" s="7" t="s">
        <v>571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3"/>
      <c r="S52" s="73"/>
      <c r="T52" s="73">
        <v>411</v>
      </c>
      <c r="U52" s="73">
        <v>411</v>
      </c>
      <c r="V52" s="82">
        <f t="shared" si="11"/>
        <v>0</v>
      </c>
      <c r="W52" s="82">
        <f t="shared" si="12"/>
        <v>0</v>
      </c>
      <c r="X52" s="82">
        <f t="shared" si="13"/>
        <v>0</v>
      </c>
      <c r="Y52" s="177">
        <f t="shared" si="14"/>
        <v>0</v>
      </c>
      <c r="Z52" s="367"/>
      <c r="AA52" s="362"/>
      <c r="AB52" s="362"/>
      <c r="AC52" s="362"/>
      <c r="AD52" s="362"/>
      <c r="AE52" s="362"/>
      <c r="AF52" s="362"/>
      <c r="AG52" s="362"/>
      <c r="AH52" s="362"/>
      <c r="AI52" s="553"/>
      <c r="AJ52" s="553"/>
    </row>
    <row r="53" spans="1:36" ht="15.75" x14ac:dyDescent="0.25">
      <c r="A53" s="333"/>
      <c r="B53" s="371"/>
      <c r="C53" s="369"/>
      <c r="D53" s="369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72"/>
      <c r="S53" s="72"/>
      <c r="T53" s="72"/>
      <c r="U53" s="72"/>
      <c r="V53" s="82">
        <f t="shared" si="11"/>
        <v>0</v>
      </c>
      <c r="W53" s="82">
        <f t="shared" si="12"/>
        <v>0</v>
      </c>
      <c r="X53" s="82">
        <f t="shared" si="13"/>
        <v>0</v>
      </c>
      <c r="Y53" s="177">
        <f t="shared" si="14"/>
        <v>0</v>
      </c>
      <c r="Z53" s="367"/>
      <c r="AA53" s="362"/>
      <c r="AB53" s="362"/>
      <c r="AC53" s="362"/>
      <c r="AD53" s="362"/>
      <c r="AE53" s="362"/>
      <c r="AF53" s="362"/>
      <c r="AG53" s="362"/>
      <c r="AH53" s="362"/>
      <c r="AI53" s="553"/>
      <c r="AJ53" s="553"/>
    </row>
    <row r="54" spans="1:36" ht="15.75" x14ac:dyDescent="0.25">
      <c r="A54" s="333"/>
      <c r="B54" s="371"/>
      <c r="C54" s="369"/>
      <c r="D54" s="369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3"/>
      <c r="S54" s="73"/>
      <c r="T54" s="73"/>
      <c r="U54" s="73"/>
      <c r="V54" s="82">
        <f t="shared" si="11"/>
        <v>0</v>
      </c>
      <c r="W54" s="82">
        <f t="shared" si="12"/>
        <v>0</v>
      </c>
      <c r="X54" s="82">
        <f t="shared" si="13"/>
        <v>0</v>
      </c>
      <c r="Y54" s="177">
        <f t="shared" si="14"/>
        <v>0</v>
      </c>
      <c r="Z54" s="367"/>
      <c r="AA54" s="362"/>
      <c r="AB54" s="362"/>
      <c r="AC54" s="362"/>
      <c r="AD54" s="362"/>
      <c r="AE54" s="362"/>
      <c r="AF54" s="362"/>
      <c r="AG54" s="362"/>
      <c r="AH54" s="362"/>
      <c r="AI54" s="553"/>
      <c r="AJ54" s="553"/>
    </row>
    <row r="55" spans="1:36" ht="15.75" x14ac:dyDescent="0.25">
      <c r="A55" s="333"/>
      <c r="B55" s="371"/>
      <c r="C55" s="369"/>
      <c r="D55" s="369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72"/>
      <c r="S55" s="72"/>
      <c r="T55" s="72"/>
      <c r="U55" s="72"/>
      <c r="V55" s="82">
        <f t="shared" si="11"/>
        <v>0</v>
      </c>
      <c r="W55" s="82">
        <f t="shared" si="12"/>
        <v>0</v>
      </c>
      <c r="X55" s="82">
        <f t="shared" si="13"/>
        <v>0</v>
      </c>
      <c r="Y55" s="177">
        <f t="shared" si="14"/>
        <v>0</v>
      </c>
      <c r="Z55" s="367"/>
      <c r="AA55" s="362"/>
      <c r="AB55" s="362"/>
      <c r="AC55" s="362"/>
      <c r="AD55" s="362"/>
      <c r="AE55" s="362"/>
      <c r="AF55" s="362"/>
      <c r="AG55" s="362"/>
      <c r="AH55" s="362"/>
      <c r="AI55" s="553"/>
      <c r="AJ55" s="553"/>
    </row>
    <row r="56" spans="1:36" ht="16.5" thickBot="1" x14ac:dyDescent="0.3">
      <c r="A56" s="334"/>
      <c r="B56" s="372"/>
      <c r="C56" s="360"/>
      <c r="D56" s="360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70"/>
      <c r="S56" s="70"/>
      <c r="T56" s="70"/>
      <c r="U56" s="70"/>
      <c r="V56" s="84">
        <f t="shared" si="11"/>
        <v>0</v>
      </c>
      <c r="W56" s="84">
        <f t="shared" si="12"/>
        <v>0</v>
      </c>
      <c r="X56" s="84">
        <f t="shared" si="13"/>
        <v>0</v>
      </c>
      <c r="Y56" s="178">
        <f t="shared" si="14"/>
        <v>0</v>
      </c>
      <c r="Z56" s="368"/>
      <c r="AA56" s="363"/>
      <c r="AB56" s="363"/>
      <c r="AC56" s="363"/>
      <c r="AD56" s="363"/>
      <c r="AE56" s="363"/>
      <c r="AF56" s="363"/>
      <c r="AG56" s="363"/>
      <c r="AH56" s="363"/>
      <c r="AI56" s="554"/>
      <c r="AJ56" s="554"/>
    </row>
    <row r="57" spans="1:36" ht="15.75" x14ac:dyDescent="0.25">
      <c r="A57" s="332">
        <v>7</v>
      </c>
      <c r="B57" s="370" t="s">
        <v>251</v>
      </c>
      <c r="C57" s="359" t="s">
        <v>21</v>
      </c>
      <c r="D57" s="359">
        <f>250*0.9</f>
        <v>225</v>
      </c>
      <c r="E57" s="18" t="s">
        <v>555</v>
      </c>
      <c r="F57" s="18">
        <v>0.2</v>
      </c>
      <c r="G57" s="18">
        <v>0.2</v>
      </c>
      <c r="H57" s="18">
        <v>0</v>
      </c>
      <c r="I57" s="18">
        <v>0</v>
      </c>
      <c r="J57" s="18">
        <v>0</v>
      </c>
      <c r="K57" s="18">
        <v>0</v>
      </c>
      <c r="L57" s="18"/>
      <c r="M57" s="18"/>
      <c r="N57" s="18"/>
      <c r="O57" s="18"/>
      <c r="P57" s="18"/>
      <c r="Q57" s="18"/>
      <c r="R57" s="71">
        <v>400</v>
      </c>
      <c r="S57" s="71">
        <v>400</v>
      </c>
      <c r="T57" s="71">
        <v>396</v>
      </c>
      <c r="U57" s="71">
        <v>396</v>
      </c>
      <c r="V57" s="93">
        <f t="shared" si="11"/>
        <v>0.2</v>
      </c>
      <c r="W57" s="93">
        <f t="shared" si="12"/>
        <v>0</v>
      </c>
      <c r="X57" s="93">
        <f t="shared" si="13"/>
        <v>0</v>
      </c>
      <c r="Y57" s="179">
        <f t="shared" si="14"/>
        <v>0</v>
      </c>
      <c r="Z57" s="366">
        <f>SUM(V57:V64)</f>
        <v>107.19999999999999</v>
      </c>
      <c r="AA57" s="364">
        <f>SUM(W57:W64)</f>
        <v>77.3</v>
      </c>
      <c r="AB57" s="364">
        <f>SUM(X57:X64)</f>
        <v>0</v>
      </c>
      <c r="AC57" s="364">
        <f>SUM(Y57:Y64)</f>
        <v>0</v>
      </c>
      <c r="AD57" s="361">
        <f t="shared" ref="AD57" si="19">Z57*0.38*0.9*SQRT(3)</f>
        <v>63.501139527413201</v>
      </c>
      <c r="AE57" s="361">
        <f t="shared" si="17"/>
        <v>45.789534379375375</v>
      </c>
      <c r="AF57" s="361">
        <f t="shared" si="17"/>
        <v>0</v>
      </c>
      <c r="AG57" s="361">
        <f t="shared" si="17"/>
        <v>0</v>
      </c>
      <c r="AH57" s="364">
        <f>MAX(Z57:AC64)</f>
        <v>107.19999999999999</v>
      </c>
      <c r="AI57" s="552">
        <f t="shared" ref="AI57" si="20">AH57*0.38*0.9*SQRT(3)</f>
        <v>63.501139527413201</v>
      </c>
      <c r="AJ57" s="552">
        <f>D57-AI57</f>
        <v>161.49886047258678</v>
      </c>
    </row>
    <row r="58" spans="1:36" ht="15.75" x14ac:dyDescent="0.25">
      <c r="A58" s="333"/>
      <c r="B58" s="371"/>
      <c r="C58" s="369"/>
      <c r="D58" s="369"/>
      <c r="E58" s="7" t="s">
        <v>572</v>
      </c>
      <c r="F58" s="7">
        <v>55.8</v>
      </c>
      <c r="G58" s="7">
        <v>20.5</v>
      </c>
      <c r="H58" s="7">
        <v>52.3</v>
      </c>
      <c r="I58" s="7">
        <v>29</v>
      </c>
      <c r="J58" s="7">
        <v>43.9</v>
      </c>
      <c r="K58" s="7">
        <v>43.1</v>
      </c>
      <c r="L58" s="7"/>
      <c r="M58" s="7"/>
      <c r="N58" s="7"/>
      <c r="O58" s="7"/>
      <c r="P58" s="7"/>
      <c r="Q58" s="7"/>
      <c r="R58" s="73">
        <v>400</v>
      </c>
      <c r="S58" s="73">
        <v>4000</v>
      </c>
      <c r="T58" s="73">
        <v>396</v>
      </c>
      <c r="U58" s="73">
        <v>396</v>
      </c>
      <c r="V58" s="82">
        <f t="shared" si="11"/>
        <v>42.866666666666667</v>
      </c>
      <c r="W58" s="82">
        <f t="shared" si="12"/>
        <v>38.666666666666664</v>
      </c>
      <c r="X58" s="82">
        <f t="shared" si="13"/>
        <v>0</v>
      </c>
      <c r="Y58" s="177">
        <f t="shared" si="14"/>
        <v>0</v>
      </c>
      <c r="Z58" s="367"/>
      <c r="AA58" s="362"/>
      <c r="AB58" s="362"/>
      <c r="AC58" s="362"/>
      <c r="AD58" s="362"/>
      <c r="AE58" s="362"/>
      <c r="AF58" s="362"/>
      <c r="AG58" s="362"/>
      <c r="AH58" s="362"/>
      <c r="AI58" s="553"/>
      <c r="AJ58" s="553"/>
    </row>
    <row r="59" spans="1:36" ht="15.75" x14ac:dyDescent="0.25">
      <c r="A59" s="333"/>
      <c r="B59" s="371"/>
      <c r="C59" s="369"/>
      <c r="D59" s="369"/>
      <c r="E59" s="41" t="s">
        <v>573</v>
      </c>
      <c r="F59" s="41">
        <v>26.6</v>
      </c>
      <c r="G59" s="41">
        <v>28.9</v>
      </c>
      <c r="H59" s="41">
        <v>67.2</v>
      </c>
      <c r="I59" s="41">
        <v>18.2</v>
      </c>
      <c r="J59" s="41">
        <v>18</v>
      </c>
      <c r="K59" s="41">
        <v>26.4</v>
      </c>
      <c r="L59" s="41"/>
      <c r="M59" s="41"/>
      <c r="N59" s="41"/>
      <c r="O59" s="41"/>
      <c r="P59" s="41"/>
      <c r="Q59" s="41"/>
      <c r="R59" s="72">
        <v>400</v>
      </c>
      <c r="S59" s="72">
        <v>400</v>
      </c>
      <c r="T59" s="72">
        <v>396</v>
      </c>
      <c r="U59" s="72">
        <v>396</v>
      </c>
      <c r="V59" s="82">
        <f t="shared" si="11"/>
        <v>40.9</v>
      </c>
      <c r="W59" s="82">
        <f t="shared" si="12"/>
        <v>20.866666666666667</v>
      </c>
      <c r="X59" s="82">
        <f t="shared" si="13"/>
        <v>0</v>
      </c>
      <c r="Y59" s="177">
        <f t="shared" si="14"/>
        <v>0</v>
      </c>
      <c r="Z59" s="367"/>
      <c r="AA59" s="362"/>
      <c r="AB59" s="362"/>
      <c r="AC59" s="362"/>
      <c r="AD59" s="362"/>
      <c r="AE59" s="362"/>
      <c r="AF59" s="362"/>
      <c r="AG59" s="362"/>
      <c r="AH59" s="362"/>
      <c r="AI59" s="553"/>
      <c r="AJ59" s="553"/>
    </row>
    <row r="60" spans="1:36" ht="15.75" x14ac:dyDescent="0.25">
      <c r="A60" s="333"/>
      <c r="B60" s="371"/>
      <c r="C60" s="369"/>
      <c r="D60" s="369"/>
      <c r="E60" s="7" t="s">
        <v>574</v>
      </c>
      <c r="F60" s="7">
        <v>11.5</v>
      </c>
      <c r="G60" s="7">
        <v>14.7</v>
      </c>
      <c r="H60" s="7">
        <v>14.7</v>
      </c>
      <c r="I60" s="7">
        <v>17.899999999999999</v>
      </c>
      <c r="J60" s="7">
        <v>16.100000000000001</v>
      </c>
      <c r="K60" s="7">
        <v>7.9</v>
      </c>
      <c r="L60" s="7"/>
      <c r="M60" s="7"/>
      <c r="N60" s="7"/>
      <c r="O60" s="7"/>
      <c r="P60" s="7"/>
      <c r="Q60" s="7"/>
      <c r="R60" s="73">
        <v>400</v>
      </c>
      <c r="S60" s="73">
        <v>400</v>
      </c>
      <c r="T60" s="73">
        <v>396</v>
      </c>
      <c r="U60" s="73">
        <v>396</v>
      </c>
      <c r="V60" s="82">
        <f t="shared" si="11"/>
        <v>13.633333333333333</v>
      </c>
      <c r="W60" s="82">
        <f t="shared" si="12"/>
        <v>13.966666666666667</v>
      </c>
      <c r="X60" s="82">
        <f t="shared" si="13"/>
        <v>0</v>
      </c>
      <c r="Y60" s="177">
        <f t="shared" si="14"/>
        <v>0</v>
      </c>
      <c r="Z60" s="367"/>
      <c r="AA60" s="362"/>
      <c r="AB60" s="362"/>
      <c r="AC60" s="362"/>
      <c r="AD60" s="362"/>
      <c r="AE60" s="362"/>
      <c r="AF60" s="362"/>
      <c r="AG60" s="362"/>
      <c r="AH60" s="362"/>
      <c r="AI60" s="553"/>
      <c r="AJ60" s="553"/>
    </row>
    <row r="61" spans="1:36" ht="15.75" x14ac:dyDescent="0.25">
      <c r="A61" s="333"/>
      <c r="B61" s="371"/>
      <c r="C61" s="369"/>
      <c r="D61" s="369"/>
      <c r="E61" s="41" t="s">
        <v>575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72"/>
      <c r="S61" s="72"/>
      <c r="T61" s="72">
        <v>396</v>
      </c>
      <c r="U61" s="72">
        <v>396</v>
      </c>
      <c r="V61" s="82">
        <f t="shared" si="11"/>
        <v>0</v>
      </c>
      <c r="W61" s="82">
        <f t="shared" si="12"/>
        <v>0</v>
      </c>
      <c r="X61" s="82">
        <f t="shared" si="13"/>
        <v>0</v>
      </c>
      <c r="Y61" s="177">
        <f t="shared" si="14"/>
        <v>0</v>
      </c>
      <c r="Z61" s="367"/>
      <c r="AA61" s="362"/>
      <c r="AB61" s="362"/>
      <c r="AC61" s="362"/>
      <c r="AD61" s="362"/>
      <c r="AE61" s="362"/>
      <c r="AF61" s="362"/>
      <c r="AG61" s="362"/>
      <c r="AH61" s="362"/>
      <c r="AI61" s="553"/>
      <c r="AJ61" s="553"/>
    </row>
    <row r="62" spans="1:36" ht="15.75" x14ac:dyDescent="0.25">
      <c r="A62" s="333"/>
      <c r="B62" s="371"/>
      <c r="C62" s="369"/>
      <c r="D62" s="369"/>
      <c r="E62" s="7" t="s">
        <v>576</v>
      </c>
      <c r="F62" s="7">
        <v>13</v>
      </c>
      <c r="G62" s="7">
        <v>0.5</v>
      </c>
      <c r="H62" s="7">
        <v>15.3</v>
      </c>
      <c r="I62" s="7">
        <v>0.5</v>
      </c>
      <c r="J62" s="7">
        <v>0</v>
      </c>
      <c r="K62" s="7">
        <v>7.1</v>
      </c>
      <c r="L62" s="7"/>
      <c r="M62" s="7"/>
      <c r="N62" s="7"/>
      <c r="O62" s="7"/>
      <c r="P62" s="7"/>
      <c r="Q62" s="7"/>
      <c r="R62" s="73">
        <v>400</v>
      </c>
      <c r="S62" s="73">
        <v>400</v>
      </c>
      <c r="T62" s="73">
        <v>396</v>
      </c>
      <c r="U62" s="73">
        <v>396</v>
      </c>
      <c r="V62" s="82">
        <f t="shared" si="11"/>
        <v>9.6</v>
      </c>
      <c r="W62" s="82">
        <f t="shared" si="12"/>
        <v>3.8</v>
      </c>
      <c r="X62" s="82">
        <f t="shared" si="13"/>
        <v>0</v>
      </c>
      <c r="Y62" s="177">
        <f t="shared" si="14"/>
        <v>0</v>
      </c>
      <c r="Z62" s="367"/>
      <c r="AA62" s="362"/>
      <c r="AB62" s="362"/>
      <c r="AC62" s="362"/>
      <c r="AD62" s="362"/>
      <c r="AE62" s="362"/>
      <c r="AF62" s="362"/>
      <c r="AG62" s="362"/>
      <c r="AH62" s="362"/>
      <c r="AI62" s="553"/>
      <c r="AJ62" s="553"/>
    </row>
    <row r="63" spans="1:36" ht="15.75" x14ac:dyDescent="0.25">
      <c r="A63" s="333"/>
      <c r="B63" s="371"/>
      <c r="C63" s="369"/>
      <c r="D63" s="369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72"/>
      <c r="S63" s="72"/>
      <c r="T63" s="72"/>
      <c r="U63" s="72"/>
      <c r="V63" s="82">
        <f t="shared" ref="V63:V82" si="21">IF(AND(F63=0,G63=0,H63=0),0,IF(AND(F63=0,G63=0),H63,IF(AND(F63=0,H63=0),G63,IF(AND(G63=0,H63=0),F63,IF(F63=0,(G63+H63)/2,IF(G63=0,(F63+H63)/2,IF(H63=0,(F63+G63)/2,(F63+G63+H63)/3)))))))</f>
        <v>0</v>
      </c>
      <c r="W63" s="82">
        <f t="shared" ref="W63:W82" si="22">IF(AND(I63=0,J63=0,K63=0),0,IF(AND(I63=0,J63=0),K63,IF(AND(I63=0,K63=0),J63,IF(AND(J63=0,K63=0),I63,IF(I63=0,(J63+K63)/2,IF(J63=0,(I63+K63)/2,IF(K63=0,(I63+J63)/2,(I63+J63+K63)/3)))))))</f>
        <v>0</v>
      </c>
      <c r="X63" s="82">
        <f t="shared" ref="X63:X82" si="23">IF(AND(L63=0,M63=0,N63=0),0,IF(AND(L63=0,M63=0),N63,IF(AND(L63=0,N63=0),M63,IF(AND(M63=0,N63=0),L63,IF(L63=0,(M63+N63)/2,IF(M63=0,(L63+N63)/2,IF(N63=0,(L63+M63)/2,(L63+M63+N63)/3)))))))</f>
        <v>0</v>
      </c>
      <c r="Y63" s="177">
        <f t="shared" ref="Y63:Y82" si="24">IF(AND(O63=0,P63=0,Q63=0),0,IF(AND(O63=0,P63=0),Q63,IF(AND(O63=0,Q63=0),P63,IF(AND(P63=0,Q63=0),O63,IF(O63=0,(P63+Q63)/2,IF(P63=0,(O63+Q63)/2,IF(Q63=0,(O63+P63)/2,(O63+P63+Q63)/3)))))))</f>
        <v>0</v>
      </c>
      <c r="Z63" s="367"/>
      <c r="AA63" s="362"/>
      <c r="AB63" s="362"/>
      <c r="AC63" s="362"/>
      <c r="AD63" s="362"/>
      <c r="AE63" s="362"/>
      <c r="AF63" s="362"/>
      <c r="AG63" s="362"/>
      <c r="AH63" s="362"/>
      <c r="AI63" s="553"/>
      <c r="AJ63" s="553"/>
    </row>
    <row r="64" spans="1:36" ht="16.5" thickBot="1" x14ac:dyDescent="0.3">
      <c r="A64" s="334"/>
      <c r="B64" s="372"/>
      <c r="C64" s="360"/>
      <c r="D64" s="360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0"/>
      <c r="S64" s="70"/>
      <c r="T64" s="70"/>
      <c r="U64" s="70"/>
      <c r="V64" s="84">
        <f t="shared" si="21"/>
        <v>0</v>
      </c>
      <c r="W64" s="84">
        <f t="shared" si="22"/>
        <v>0</v>
      </c>
      <c r="X64" s="84">
        <f t="shared" si="23"/>
        <v>0</v>
      </c>
      <c r="Y64" s="178">
        <f t="shared" si="24"/>
        <v>0</v>
      </c>
      <c r="Z64" s="368"/>
      <c r="AA64" s="363"/>
      <c r="AB64" s="363"/>
      <c r="AC64" s="363"/>
      <c r="AD64" s="363"/>
      <c r="AE64" s="363"/>
      <c r="AF64" s="363"/>
      <c r="AG64" s="363"/>
      <c r="AH64" s="363"/>
      <c r="AI64" s="554"/>
      <c r="AJ64" s="554"/>
    </row>
    <row r="65" spans="1:36" ht="15.75" x14ac:dyDescent="0.25">
      <c r="A65" s="332">
        <v>8</v>
      </c>
      <c r="B65" s="370" t="s">
        <v>46</v>
      </c>
      <c r="C65" s="359" t="s">
        <v>87</v>
      </c>
      <c r="D65" s="359">
        <f>400*0.9</f>
        <v>360</v>
      </c>
      <c r="E65" s="18" t="s">
        <v>549</v>
      </c>
      <c r="F65" s="18">
        <v>13</v>
      </c>
      <c r="G65" s="18">
        <v>24</v>
      </c>
      <c r="H65" s="18">
        <v>18</v>
      </c>
      <c r="I65" s="18">
        <v>31.4</v>
      </c>
      <c r="J65" s="18">
        <v>19.2</v>
      </c>
      <c r="K65" s="18">
        <v>50</v>
      </c>
      <c r="L65" s="18"/>
      <c r="M65" s="18"/>
      <c r="N65" s="18"/>
      <c r="O65" s="18"/>
      <c r="P65" s="18"/>
      <c r="Q65" s="18"/>
      <c r="R65" s="71">
        <v>405</v>
      </c>
      <c r="S65" s="71">
        <v>405</v>
      </c>
      <c r="T65" s="71">
        <v>400</v>
      </c>
      <c r="U65" s="71">
        <v>400</v>
      </c>
      <c r="V65" s="93">
        <f t="shared" si="21"/>
        <v>18.333333333333332</v>
      </c>
      <c r="W65" s="93">
        <f t="shared" si="22"/>
        <v>33.533333333333331</v>
      </c>
      <c r="X65" s="93">
        <f t="shared" si="23"/>
        <v>0</v>
      </c>
      <c r="Y65" s="179">
        <f t="shared" si="24"/>
        <v>0</v>
      </c>
      <c r="Z65" s="366">
        <f>SUM(V65:V70)</f>
        <v>116</v>
      </c>
      <c r="AA65" s="364">
        <f>SUM(W65:W70)</f>
        <v>162</v>
      </c>
      <c r="AB65" s="364">
        <f>SUM(X65:X70)</f>
        <v>0</v>
      </c>
      <c r="AC65" s="364">
        <f>SUM(Y65:Y70)</f>
        <v>0</v>
      </c>
      <c r="AD65" s="361">
        <f t="shared" ref="AD65" si="25">Z65*0.38*0.9*SQRT(3)</f>
        <v>68.713919637872493</v>
      </c>
      <c r="AE65" s="361">
        <f t="shared" si="17"/>
        <v>95.962542942546079</v>
      </c>
      <c r="AF65" s="361">
        <f t="shared" si="17"/>
        <v>0</v>
      </c>
      <c r="AG65" s="361">
        <f t="shared" si="17"/>
        <v>0</v>
      </c>
      <c r="AH65" s="364">
        <f>MAX(Z65:AC70)</f>
        <v>162</v>
      </c>
      <c r="AI65" s="552">
        <f t="shared" ref="AI65" si="26">AH65*0.38*0.9*SQRT(3)</f>
        <v>95.962542942546079</v>
      </c>
      <c r="AJ65" s="552">
        <f>D65-AI65</f>
        <v>264.03745705745393</v>
      </c>
    </row>
    <row r="66" spans="1:36" ht="15.75" x14ac:dyDescent="0.25">
      <c r="A66" s="333"/>
      <c r="B66" s="371"/>
      <c r="C66" s="369"/>
      <c r="D66" s="369"/>
      <c r="E66" s="7" t="s">
        <v>577</v>
      </c>
      <c r="F66" s="7">
        <v>17</v>
      </c>
      <c r="G66" s="7">
        <v>34</v>
      </c>
      <c r="H66" s="7">
        <v>19</v>
      </c>
      <c r="I66" s="7">
        <v>24.5</v>
      </c>
      <c r="J66" s="7">
        <v>32</v>
      </c>
      <c r="K66" s="7">
        <v>15.3</v>
      </c>
      <c r="L66" s="7"/>
      <c r="M66" s="7"/>
      <c r="N66" s="7"/>
      <c r="O66" s="7"/>
      <c r="P66" s="7"/>
      <c r="Q66" s="7"/>
      <c r="R66" s="73">
        <v>405</v>
      </c>
      <c r="S66" s="73">
        <v>405</v>
      </c>
      <c r="T66" s="73">
        <v>400</v>
      </c>
      <c r="U66" s="73">
        <v>400</v>
      </c>
      <c r="V66" s="82">
        <f t="shared" si="21"/>
        <v>23.333333333333332</v>
      </c>
      <c r="W66" s="82">
        <f t="shared" si="22"/>
        <v>23.933333333333334</v>
      </c>
      <c r="X66" s="82">
        <f t="shared" si="23"/>
        <v>0</v>
      </c>
      <c r="Y66" s="177">
        <f t="shared" si="24"/>
        <v>0</v>
      </c>
      <c r="Z66" s="367"/>
      <c r="AA66" s="362"/>
      <c r="AB66" s="362"/>
      <c r="AC66" s="362"/>
      <c r="AD66" s="362"/>
      <c r="AE66" s="362"/>
      <c r="AF66" s="362"/>
      <c r="AG66" s="362"/>
      <c r="AH66" s="362"/>
      <c r="AI66" s="553"/>
      <c r="AJ66" s="553"/>
    </row>
    <row r="67" spans="1:36" ht="15.75" x14ac:dyDescent="0.25">
      <c r="A67" s="333"/>
      <c r="B67" s="371"/>
      <c r="C67" s="369"/>
      <c r="D67" s="369"/>
      <c r="E67" s="41" t="s">
        <v>578</v>
      </c>
      <c r="F67" s="41">
        <v>16</v>
      </c>
      <c r="G67" s="41">
        <v>25</v>
      </c>
      <c r="H67" s="41">
        <v>18</v>
      </c>
      <c r="I67" s="41">
        <v>47.5</v>
      </c>
      <c r="J67" s="41">
        <v>47</v>
      </c>
      <c r="K67" s="41">
        <v>54</v>
      </c>
      <c r="L67" s="41"/>
      <c r="M67" s="41"/>
      <c r="N67" s="41"/>
      <c r="O67" s="41"/>
      <c r="P67" s="41"/>
      <c r="Q67" s="41"/>
      <c r="R67" s="73">
        <v>405</v>
      </c>
      <c r="S67" s="73">
        <v>405</v>
      </c>
      <c r="T67" s="73">
        <v>400</v>
      </c>
      <c r="U67" s="73">
        <v>400</v>
      </c>
      <c r="V67" s="82">
        <f t="shared" si="21"/>
        <v>19.666666666666668</v>
      </c>
      <c r="W67" s="82">
        <f t="shared" si="22"/>
        <v>49.5</v>
      </c>
      <c r="X67" s="82">
        <f t="shared" si="23"/>
        <v>0</v>
      </c>
      <c r="Y67" s="177">
        <f t="shared" si="24"/>
        <v>0</v>
      </c>
      <c r="Z67" s="367"/>
      <c r="AA67" s="362"/>
      <c r="AB67" s="362"/>
      <c r="AC67" s="362"/>
      <c r="AD67" s="362"/>
      <c r="AE67" s="362"/>
      <c r="AF67" s="362"/>
      <c r="AG67" s="362"/>
      <c r="AH67" s="362"/>
      <c r="AI67" s="553"/>
      <c r="AJ67" s="553"/>
    </row>
    <row r="68" spans="1:36" ht="15.75" x14ac:dyDescent="0.25">
      <c r="A68" s="333"/>
      <c r="B68" s="371"/>
      <c r="C68" s="369"/>
      <c r="D68" s="369"/>
      <c r="E68" s="7" t="s">
        <v>579</v>
      </c>
      <c r="F68" s="7">
        <v>56</v>
      </c>
      <c r="G68" s="7">
        <v>57</v>
      </c>
      <c r="H68" s="7">
        <v>51</v>
      </c>
      <c r="I68" s="7">
        <v>61</v>
      </c>
      <c r="J68" s="7">
        <v>55.5</v>
      </c>
      <c r="K68" s="7">
        <v>48.6</v>
      </c>
      <c r="L68" s="7"/>
      <c r="M68" s="7"/>
      <c r="N68" s="7"/>
      <c r="O68" s="7"/>
      <c r="P68" s="7"/>
      <c r="Q68" s="7"/>
      <c r="R68" s="73">
        <v>405</v>
      </c>
      <c r="S68" s="73">
        <v>405</v>
      </c>
      <c r="T68" s="73">
        <v>400</v>
      </c>
      <c r="U68" s="73">
        <v>400</v>
      </c>
      <c r="V68" s="82">
        <f t="shared" si="21"/>
        <v>54.666666666666664</v>
      </c>
      <c r="W68" s="82">
        <f t="shared" si="22"/>
        <v>55.033333333333331</v>
      </c>
      <c r="X68" s="82">
        <f t="shared" si="23"/>
        <v>0</v>
      </c>
      <c r="Y68" s="177">
        <f t="shared" si="24"/>
        <v>0</v>
      </c>
      <c r="Z68" s="367"/>
      <c r="AA68" s="362"/>
      <c r="AB68" s="362"/>
      <c r="AC68" s="362"/>
      <c r="AD68" s="362"/>
      <c r="AE68" s="362"/>
      <c r="AF68" s="362"/>
      <c r="AG68" s="362"/>
      <c r="AH68" s="362"/>
      <c r="AI68" s="553"/>
      <c r="AJ68" s="553"/>
    </row>
    <row r="69" spans="1:36" ht="15.75" x14ac:dyDescent="0.25">
      <c r="A69" s="333"/>
      <c r="B69" s="371"/>
      <c r="C69" s="369"/>
      <c r="D69" s="369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72"/>
      <c r="S69" s="72"/>
      <c r="T69" s="72"/>
      <c r="U69" s="72"/>
      <c r="V69" s="82">
        <f t="shared" si="21"/>
        <v>0</v>
      </c>
      <c r="W69" s="82">
        <f t="shared" si="22"/>
        <v>0</v>
      </c>
      <c r="X69" s="82">
        <f t="shared" si="23"/>
        <v>0</v>
      </c>
      <c r="Y69" s="177">
        <f t="shared" si="24"/>
        <v>0</v>
      </c>
      <c r="Z69" s="367"/>
      <c r="AA69" s="362"/>
      <c r="AB69" s="362"/>
      <c r="AC69" s="362"/>
      <c r="AD69" s="362"/>
      <c r="AE69" s="362"/>
      <c r="AF69" s="362"/>
      <c r="AG69" s="362"/>
      <c r="AH69" s="362"/>
      <c r="AI69" s="553"/>
      <c r="AJ69" s="553"/>
    </row>
    <row r="70" spans="1:36" ht="16.5" thickBot="1" x14ac:dyDescent="0.3">
      <c r="A70" s="334"/>
      <c r="B70" s="372"/>
      <c r="C70" s="360"/>
      <c r="D70" s="360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0"/>
      <c r="S70" s="70"/>
      <c r="T70" s="70"/>
      <c r="U70" s="70"/>
      <c r="V70" s="84">
        <f t="shared" si="21"/>
        <v>0</v>
      </c>
      <c r="W70" s="84">
        <f t="shared" si="22"/>
        <v>0</v>
      </c>
      <c r="X70" s="84">
        <f t="shared" si="23"/>
        <v>0</v>
      </c>
      <c r="Y70" s="178">
        <f t="shared" si="24"/>
        <v>0</v>
      </c>
      <c r="Z70" s="368"/>
      <c r="AA70" s="363"/>
      <c r="AB70" s="363"/>
      <c r="AC70" s="363"/>
      <c r="AD70" s="363"/>
      <c r="AE70" s="363"/>
      <c r="AF70" s="363"/>
      <c r="AG70" s="363"/>
      <c r="AH70" s="363"/>
      <c r="AI70" s="554"/>
      <c r="AJ70" s="554"/>
    </row>
    <row r="71" spans="1:36" ht="15.75" x14ac:dyDescent="0.25">
      <c r="A71" s="332">
        <v>9</v>
      </c>
      <c r="B71" s="370" t="s">
        <v>252</v>
      </c>
      <c r="C71" s="359" t="s">
        <v>21</v>
      </c>
      <c r="D71" s="359">
        <f>250*0.9</f>
        <v>225</v>
      </c>
      <c r="E71" s="18" t="s">
        <v>580</v>
      </c>
      <c r="F71" s="18">
        <v>0.7</v>
      </c>
      <c r="G71" s="18">
        <v>5.6</v>
      </c>
      <c r="H71" s="18">
        <v>1.8</v>
      </c>
      <c r="I71" s="18">
        <v>2.1</v>
      </c>
      <c r="J71" s="18">
        <v>0.3</v>
      </c>
      <c r="K71" s="18">
        <v>0.5</v>
      </c>
      <c r="L71" s="18"/>
      <c r="M71" s="18"/>
      <c r="N71" s="18"/>
      <c r="O71" s="18"/>
      <c r="P71" s="18"/>
      <c r="Q71" s="18"/>
      <c r="R71" s="71">
        <v>395</v>
      </c>
      <c r="S71" s="71">
        <v>395</v>
      </c>
      <c r="T71" s="71">
        <v>390</v>
      </c>
      <c r="U71" s="71">
        <v>390</v>
      </c>
      <c r="V71" s="93">
        <f t="shared" si="21"/>
        <v>2.6999999999999997</v>
      </c>
      <c r="W71" s="93">
        <f t="shared" si="22"/>
        <v>0.96666666666666667</v>
      </c>
      <c r="X71" s="93">
        <f t="shared" si="23"/>
        <v>0</v>
      </c>
      <c r="Y71" s="179">
        <f t="shared" si="24"/>
        <v>0</v>
      </c>
      <c r="Z71" s="366">
        <f>SUM(V71:V78)</f>
        <v>70.066666666666663</v>
      </c>
      <c r="AA71" s="364">
        <f>SUM(W71:W78)</f>
        <v>77.8</v>
      </c>
      <c r="AB71" s="364">
        <f>SUM(X71:X78)</f>
        <v>0</v>
      </c>
      <c r="AC71" s="364">
        <f>SUM(Y71:Y78)</f>
        <v>0</v>
      </c>
      <c r="AD71" s="361">
        <f t="shared" ref="AD71" si="27">Z71*0.38*0.9*SQRT(3)</f>
        <v>41.50478709161149</v>
      </c>
      <c r="AE71" s="361">
        <f t="shared" si="17"/>
        <v>46.085715067469657</v>
      </c>
      <c r="AF71" s="361">
        <f t="shared" si="17"/>
        <v>0</v>
      </c>
      <c r="AG71" s="361">
        <f t="shared" si="17"/>
        <v>0</v>
      </c>
      <c r="AH71" s="364">
        <f>MAX(Z71:AC78)</f>
        <v>77.8</v>
      </c>
      <c r="AI71" s="552">
        <f t="shared" ref="AI71" si="28">AH71*0.38*0.9*SQRT(3)</f>
        <v>46.085715067469657</v>
      </c>
      <c r="AJ71" s="552">
        <f>D71-AI71</f>
        <v>178.91428493253034</v>
      </c>
    </row>
    <row r="72" spans="1:36" ht="15.75" x14ac:dyDescent="0.25">
      <c r="A72" s="333"/>
      <c r="B72" s="371"/>
      <c r="C72" s="369"/>
      <c r="D72" s="369"/>
      <c r="E72" s="7" t="s">
        <v>581</v>
      </c>
      <c r="F72" s="7">
        <v>59</v>
      </c>
      <c r="G72" s="7">
        <v>52</v>
      </c>
      <c r="H72" s="7">
        <v>17.2</v>
      </c>
      <c r="I72" s="7">
        <v>65.7</v>
      </c>
      <c r="J72" s="7">
        <v>49.4</v>
      </c>
      <c r="K72" s="7">
        <v>44.5</v>
      </c>
      <c r="L72" s="7"/>
      <c r="M72" s="7"/>
      <c r="N72" s="7"/>
      <c r="O72" s="7"/>
      <c r="P72" s="7"/>
      <c r="Q72" s="7"/>
      <c r="R72" s="73">
        <v>395</v>
      </c>
      <c r="S72" s="73">
        <v>395</v>
      </c>
      <c r="T72" s="73">
        <v>390</v>
      </c>
      <c r="U72" s="73">
        <v>390</v>
      </c>
      <c r="V72" s="82">
        <f t="shared" si="21"/>
        <v>42.733333333333327</v>
      </c>
      <c r="W72" s="82">
        <f t="shared" si="22"/>
        <v>53.199999999999996</v>
      </c>
      <c r="X72" s="82">
        <f t="shared" si="23"/>
        <v>0</v>
      </c>
      <c r="Y72" s="177">
        <f t="shared" si="24"/>
        <v>0</v>
      </c>
      <c r="Z72" s="367"/>
      <c r="AA72" s="362"/>
      <c r="AB72" s="362"/>
      <c r="AC72" s="362"/>
      <c r="AD72" s="362"/>
      <c r="AE72" s="362"/>
      <c r="AF72" s="362"/>
      <c r="AG72" s="362"/>
      <c r="AH72" s="362"/>
      <c r="AI72" s="553"/>
      <c r="AJ72" s="553"/>
    </row>
    <row r="73" spans="1:36" ht="15.75" x14ac:dyDescent="0.25">
      <c r="A73" s="333"/>
      <c r="B73" s="371"/>
      <c r="C73" s="369"/>
      <c r="D73" s="369"/>
      <c r="E73" s="41" t="s">
        <v>582</v>
      </c>
      <c r="F73" s="41">
        <v>0.7</v>
      </c>
      <c r="G73" s="41">
        <v>5.5</v>
      </c>
      <c r="H73" s="41">
        <v>1.8</v>
      </c>
      <c r="I73" s="41">
        <v>0.6</v>
      </c>
      <c r="J73" s="41">
        <v>0.4</v>
      </c>
      <c r="K73" s="41">
        <v>0.5</v>
      </c>
      <c r="L73" s="41"/>
      <c r="M73" s="41"/>
      <c r="N73" s="41"/>
      <c r="O73" s="41"/>
      <c r="P73" s="41"/>
      <c r="Q73" s="41"/>
      <c r="R73" s="72">
        <v>395</v>
      </c>
      <c r="S73" s="72">
        <v>395</v>
      </c>
      <c r="T73" s="72">
        <v>390</v>
      </c>
      <c r="U73" s="72">
        <v>390</v>
      </c>
      <c r="V73" s="82">
        <f t="shared" si="21"/>
        <v>2.6666666666666665</v>
      </c>
      <c r="W73" s="82">
        <f t="shared" si="22"/>
        <v>0.5</v>
      </c>
      <c r="X73" s="82">
        <f t="shared" si="23"/>
        <v>0</v>
      </c>
      <c r="Y73" s="177">
        <f t="shared" si="24"/>
        <v>0</v>
      </c>
      <c r="Z73" s="367"/>
      <c r="AA73" s="362"/>
      <c r="AB73" s="362"/>
      <c r="AC73" s="362"/>
      <c r="AD73" s="362"/>
      <c r="AE73" s="362"/>
      <c r="AF73" s="362"/>
      <c r="AG73" s="362"/>
      <c r="AH73" s="362"/>
      <c r="AI73" s="553"/>
      <c r="AJ73" s="553"/>
    </row>
    <row r="74" spans="1:36" ht="15.75" x14ac:dyDescent="0.25">
      <c r="A74" s="333"/>
      <c r="B74" s="371"/>
      <c r="C74" s="369"/>
      <c r="D74" s="369"/>
      <c r="E74" s="7" t="s">
        <v>562</v>
      </c>
      <c r="F74" s="7">
        <v>5.8</v>
      </c>
      <c r="G74" s="7">
        <v>23.2</v>
      </c>
      <c r="H74" s="7">
        <v>19.8</v>
      </c>
      <c r="I74" s="7">
        <v>3.2</v>
      </c>
      <c r="J74" s="7">
        <v>20.6</v>
      </c>
      <c r="K74" s="7">
        <v>30.7</v>
      </c>
      <c r="L74" s="7"/>
      <c r="M74" s="7"/>
      <c r="N74" s="7"/>
      <c r="O74" s="7"/>
      <c r="P74" s="7"/>
      <c r="Q74" s="7"/>
      <c r="R74" s="73">
        <v>395</v>
      </c>
      <c r="S74" s="73">
        <v>395</v>
      </c>
      <c r="T74" s="73">
        <v>390</v>
      </c>
      <c r="U74" s="73">
        <v>390</v>
      </c>
      <c r="V74" s="82">
        <f t="shared" si="21"/>
        <v>16.266666666666666</v>
      </c>
      <c r="W74" s="82">
        <f t="shared" si="22"/>
        <v>18.166666666666668</v>
      </c>
      <c r="X74" s="82">
        <f t="shared" si="23"/>
        <v>0</v>
      </c>
      <c r="Y74" s="177">
        <f t="shared" si="24"/>
        <v>0</v>
      </c>
      <c r="Z74" s="367"/>
      <c r="AA74" s="362"/>
      <c r="AB74" s="362"/>
      <c r="AC74" s="362"/>
      <c r="AD74" s="362"/>
      <c r="AE74" s="362"/>
      <c r="AF74" s="362"/>
      <c r="AG74" s="362"/>
      <c r="AH74" s="362"/>
      <c r="AI74" s="553"/>
      <c r="AJ74" s="553"/>
    </row>
    <row r="75" spans="1:36" ht="15.75" x14ac:dyDescent="0.25">
      <c r="A75" s="333"/>
      <c r="B75" s="371"/>
      <c r="C75" s="369"/>
      <c r="D75" s="369"/>
      <c r="E75" s="41" t="s">
        <v>583</v>
      </c>
      <c r="F75" s="41">
        <v>10.8</v>
      </c>
      <c r="G75" s="41">
        <v>0.3</v>
      </c>
      <c r="H75" s="41">
        <v>6</v>
      </c>
      <c r="I75" s="41">
        <v>7.7</v>
      </c>
      <c r="J75" s="41">
        <v>5.8</v>
      </c>
      <c r="K75" s="41">
        <v>1.4</v>
      </c>
      <c r="L75" s="41"/>
      <c r="M75" s="41"/>
      <c r="N75" s="41"/>
      <c r="O75" s="41"/>
      <c r="P75" s="41"/>
      <c r="Q75" s="41"/>
      <c r="R75" s="72">
        <v>395</v>
      </c>
      <c r="S75" s="72">
        <v>395</v>
      </c>
      <c r="T75" s="72">
        <v>390</v>
      </c>
      <c r="U75" s="72">
        <v>390</v>
      </c>
      <c r="V75" s="82">
        <f t="shared" si="21"/>
        <v>5.7</v>
      </c>
      <c r="W75" s="82">
        <f t="shared" si="22"/>
        <v>4.9666666666666668</v>
      </c>
      <c r="X75" s="82">
        <f t="shared" si="23"/>
        <v>0</v>
      </c>
      <c r="Y75" s="177">
        <f t="shared" si="24"/>
        <v>0</v>
      </c>
      <c r="Z75" s="367"/>
      <c r="AA75" s="362"/>
      <c r="AB75" s="362"/>
      <c r="AC75" s="362"/>
      <c r="AD75" s="362"/>
      <c r="AE75" s="362"/>
      <c r="AF75" s="362"/>
      <c r="AG75" s="362"/>
      <c r="AH75" s="362"/>
      <c r="AI75" s="553"/>
      <c r="AJ75" s="553"/>
    </row>
    <row r="76" spans="1:36" ht="15.75" x14ac:dyDescent="0.25">
      <c r="A76" s="333"/>
      <c r="B76" s="371"/>
      <c r="C76" s="369"/>
      <c r="D76" s="369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3"/>
      <c r="S76" s="73"/>
      <c r="T76" s="73"/>
      <c r="U76" s="73"/>
      <c r="V76" s="82">
        <f t="shared" si="21"/>
        <v>0</v>
      </c>
      <c r="W76" s="82">
        <f t="shared" si="22"/>
        <v>0</v>
      </c>
      <c r="X76" s="82">
        <f t="shared" si="23"/>
        <v>0</v>
      </c>
      <c r="Y76" s="177">
        <f t="shared" si="24"/>
        <v>0</v>
      </c>
      <c r="Z76" s="367"/>
      <c r="AA76" s="362"/>
      <c r="AB76" s="362"/>
      <c r="AC76" s="362"/>
      <c r="AD76" s="362"/>
      <c r="AE76" s="362"/>
      <c r="AF76" s="362"/>
      <c r="AG76" s="362"/>
      <c r="AH76" s="362"/>
      <c r="AI76" s="553"/>
      <c r="AJ76" s="553"/>
    </row>
    <row r="77" spans="1:36" ht="15.75" x14ac:dyDescent="0.25">
      <c r="A77" s="333"/>
      <c r="B77" s="371"/>
      <c r="C77" s="369"/>
      <c r="D77" s="369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72"/>
      <c r="S77" s="72"/>
      <c r="T77" s="72"/>
      <c r="U77" s="72"/>
      <c r="V77" s="82">
        <f t="shared" si="21"/>
        <v>0</v>
      </c>
      <c r="W77" s="82">
        <f t="shared" si="22"/>
        <v>0</v>
      </c>
      <c r="X77" s="82">
        <f t="shared" si="23"/>
        <v>0</v>
      </c>
      <c r="Y77" s="177">
        <f t="shared" si="24"/>
        <v>0</v>
      </c>
      <c r="Z77" s="367"/>
      <c r="AA77" s="362"/>
      <c r="AB77" s="362"/>
      <c r="AC77" s="362"/>
      <c r="AD77" s="362"/>
      <c r="AE77" s="362"/>
      <c r="AF77" s="362"/>
      <c r="AG77" s="362"/>
      <c r="AH77" s="362"/>
      <c r="AI77" s="553"/>
      <c r="AJ77" s="553"/>
    </row>
    <row r="78" spans="1:36" ht="16.5" thickBot="1" x14ac:dyDescent="0.3">
      <c r="A78" s="334"/>
      <c r="B78" s="372"/>
      <c r="C78" s="360"/>
      <c r="D78" s="360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0"/>
      <c r="S78" s="70"/>
      <c r="T78" s="70"/>
      <c r="U78" s="70"/>
      <c r="V78" s="84">
        <f t="shared" si="21"/>
        <v>0</v>
      </c>
      <c r="W78" s="84">
        <f t="shared" si="22"/>
        <v>0</v>
      </c>
      <c r="X78" s="84">
        <f t="shared" si="23"/>
        <v>0</v>
      </c>
      <c r="Y78" s="178">
        <f t="shared" si="24"/>
        <v>0</v>
      </c>
      <c r="Z78" s="368"/>
      <c r="AA78" s="363"/>
      <c r="AB78" s="363"/>
      <c r="AC78" s="363"/>
      <c r="AD78" s="363"/>
      <c r="AE78" s="363"/>
      <c r="AF78" s="363"/>
      <c r="AG78" s="363"/>
      <c r="AH78" s="363"/>
      <c r="AI78" s="554"/>
      <c r="AJ78" s="554"/>
    </row>
    <row r="79" spans="1:36" ht="15.75" x14ac:dyDescent="0.25">
      <c r="A79" s="332">
        <v>10</v>
      </c>
      <c r="B79" s="370" t="s">
        <v>126</v>
      </c>
      <c r="C79" s="359" t="s">
        <v>18</v>
      </c>
      <c r="D79" s="359">
        <f>160*0.9</f>
        <v>144</v>
      </c>
      <c r="E79" s="18" t="s">
        <v>584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71"/>
      <c r="S79" s="71"/>
      <c r="T79" s="71"/>
      <c r="U79" s="71"/>
      <c r="V79" s="93">
        <f t="shared" si="21"/>
        <v>0</v>
      </c>
      <c r="W79" s="93">
        <f t="shared" si="22"/>
        <v>0</v>
      </c>
      <c r="X79" s="93">
        <f t="shared" si="23"/>
        <v>0</v>
      </c>
      <c r="Y79" s="179">
        <f t="shared" si="24"/>
        <v>0</v>
      </c>
      <c r="Z79" s="366">
        <f>SUM(V79:V84)</f>
        <v>1.9666666666666666</v>
      </c>
      <c r="AA79" s="364">
        <f>SUM(W79:W84)</f>
        <v>2.1666666666666665</v>
      </c>
      <c r="AB79" s="364">
        <f>SUM(X79:X84)</f>
        <v>0</v>
      </c>
      <c r="AC79" s="364">
        <f>SUM(Y79:Y84)</f>
        <v>0</v>
      </c>
      <c r="AD79" s="361">
        <f t="shared" ref="AD79:AG93" si="29">Z79*0.38*0.9*SQRT(3)</f>
        <v>1.1649773731708268</v>
      </c>
      <c r="AE79" s="361">
        <f t="shared" si="29"/>
        <v>1.283449648408538</v>
      </c>
      <c r="AF79" s="361">
        <f t="shared" si="29"/>
        <v>0</v>
      </c>
      <c r="AG79" s="361">
        <f t="shared" si="29"/>
        <v>0</v>
      </c>
      <c r="AH79" s="364">
        <f>MAX(Z79:AC84)</f>
        <v>2.1666666666666665</v>
      </c>
      <c r="AI79" s="552">
        <f t="shared" ref="AI79" si="30">AH79*0.38*0.9*SQRT(3)</f>
        <v>1.283449648408538</v>
      </c>
      <c r="AJ79" s="552">
        <f>D79-AI79</f>
        <v>142.71655035159145</v>
      </c>
    </row>
    <row r="80" spans="1:36" ht="15.75" x14ac:dyDescent="0.25">
      <c r="A80" s="333"/>
      <c r="B80" s="371"/>
      <c r="C80" s="369"/>
      <c r="D80" s="369"/>
      <c r="E80" s="7" t="s">
        <v>585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3"/>
      <c r="S80" s="73"/>
      <c r="T80" s="73"/>
      <c r="U80" s="73"/>
      <c r="V80" s="82">
        <f t="shared" si="21"/>
        <v>0</v>
      </c>
      <c r="W80" s="82">
        <f t="shared" si="22"/>
        <v>0</v>
      </c>
      <c r="X80" s="82">
        <f t="shared" si="23"/>
        <v>0</v>
      </c>
      <c r="Y80" s="177">
        <f t="shared" si="24"/>
        <v>0</v>
      </c>
      <c r="Z80" s="367"/>
      <c r="AA80" s="362"/>
      <c r="AB80" s="362"/>
      <c r="AC80" s="362"/>
      <c r="AD80" s="362"/>
      <c r="AE80" s="362"/>
      <c r="AF80" s="362"/>
      <c r="AG80" s="362"/>
      <c r="AH80" s="362"/>
      <c r="AI80" s="553"/>
      <c r="AJ80" s="553"/>
    </row>
    <row r="81" spans="1:36" ht="15.75" x14ac:dyDescent="0.25">
      <c r="A81" s="333"/>
      <c r="B81" s="371"/>
      <c r="C81" s="369"/>
      <c r="D81" s="369"/>
      <c r="E81" s="41" t="s">
        <v>586</v>
      </c>
      <c r="F81" s="41">
        <v>0.1</v>
      </c>
      <c r="G81" s="41">
        <v>4.5999999999999996</v>
      </c>
      <c r="H81" s="41">
        <v>1.2</v>
      </c>
      <c r="I81" s="41">
        <v>0.1</v>
      </c>
      <c r="J81" s="41">
        <v>4.5999999999999996</v>
      </c>
      <c r="K81" s="41">
        <v>1.8</v>
      </c>
      <c r="L81" s="41"/>
      <c r="M81" s="41"/>
      <c r="N81" s="41"/>
      <c r="O81" s="41"/>
      <c r="P81" s="41"/>
      <c r="Q81" s="41"/>
      <c r="R81" s="72">
        <v>407</v>
      </c>
      <c r="S81" s="72">
        <v>407</v>
      </c>
      <c r="T81" s="72">
        <v>401</v>
      </c>
      <c r="U81" s="72">
        <v>401</v>
      </c>
      <c r="V81" s="82">
        <f t="shared" si="21"/>
        <v>1.9666666666666666</v>
      </c>
      <c r="W81" s="82">
        <f t="shared" si="22"/>
        <v>2.1666666666666665</v>
      </c>
      <c r="X81" s="82">
        <f t="shared" si="23"/>
        <v>0</v>
      </c>
      <c r="Y81" s="177">
        <f t="shared" si="24"/>
        <v>0</v>
      </c>
      <c r="Z81" s="367"/>
      <c r="AA81" s="362"/>
      <c r="AB81" s="362"/>
      <c r="AC81" s="362"/>
      <c r="AD81" s="362"/>
      <c r="AE81" s="362"/>
      <c r="AF81" s="362"/>
      <c r="AG81" s="362"/>
      <c r="AH81" s="362"/>
      <c r="AI81" s="553"/>
      <c r="AJ81" s="553"/>
    </row>
    <row r="82" spans="1:36" ht="15.75" x14ac:dyDescent="0.25">
      <c r="A82" s="333"/>
      <c r="B82" s="371"/>
      <c r="C82" s="369"/>
      <c r="D82" s="369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3"/>
      <c r="S82" s="73"/>
      <c r="T82" s="73"/>
      <c r="U82" s="73"/>
      <c r="V82" s="82">
        <f t="shared" si="21"/>
        <v>0</v>
      </c>
      <c r="W82" s="82">
        <f t="shared" si="22"/>
        <v>0</v>
      </c>
      <c r="X82" s="82">
        <f t="shared" si="23"/>
        <v>0</v>
      </c>
      <c r="Y82" s="177">
        <f t="shared" si="24"/>
        <v>0</v>
      </c>
      <c r="Z82" s="367"/>
      <c r="AA82" s="362"/>
      <c r="AB82" s="362"/>
      <c r="AC82" s="362"/>
      <c r="AD82" s="362"/>
      <c r="AE82" s="362"/>
      <c r="AF82" s="362"/>
      <c r="AG82" s="362"/>
      <c r="AH82" s="362"/>
      <c r="AI82" s="553"/>
      <c r="AJ82" s="553"/>
    </row>
    <row r="83" spans="1:36" ht="15.75" x14ac:dyDescent="0.25">
      <c r="A83" s="333"/>
      <c r="B83" s="371"/>
      <c r="C83" s="369"/>
      <c r="D83" s="369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72"/>
      <c r="S83" s="72"/>
      <c r="T83" s="72"/>
      <c r="U83" s="72"/>
      <c r="V83" s="82">
        <f t="shared" ref="V83:V93" si="31">IF(AND(F83=0,G83=0,H83=0),0,IF(AND(F83=0,G83=0),H83,IF(AND(F83=0,H83=0),G83,IF(AND(G83=0,H83=0),F83,IF(F83=0,(G83+H83)/2,IF(G83=0,(F83+H83)/2,IF(H83=0,(F83+G83)/2,(F83+G83+H83)/3)))))))</f>
        <v>0</v>
      </c>
      <c r="W83" s="82">
        <f t="shared" ref="W83:W93" si="32">IF(AND(I83=0,J83=0,K83=0),0,IF(AND(I83=0,J83=0),K83,IF(AND(I83=0,K83=0),J83,IF(AND(J83=0,K83=0),I83,IF(I83=0,(J83+K83)/2,IF(J83=0,(I83+K83)/2,IF(K83=0,(I83+J83)/2,(I83+J83+K83)/3)))))))</f>
        <v>0</v>
      </c>
      <c r="X83" s="82">
        <f t="shared" ref="X83:X93" si="33">IF(AND(L83=0,M83=0,N83=0),0,IF(AND(L83=0,M83=0),N83,IF(AND(L83=0,N83=0),M83,IF(AND(M83=0,N83=0),L83,IF(L83=0,(M83+N83)/2,IF(M83=0,(L83+N83)/2,IF(N83=0,(L83+M83)/2,(L83+M83+N83)/3)))))))</f>
        <v>0</v>
      </c>
      <c r="Y83" s="177">
        <f t="shared" ref="Y83:Y93" si="34">IF(AND(O83=0,P83=0,Q83=0),0,IF(AND(O83=0,P83=0),Q83,IF(AND(O83=0,Q83=0),P83,IF(AND(P83=0,Q83=0),O83,IF(O83=0,(P83+Q83)/2,IF(P83=0,(O83+Q83)/2,IF(Q83=0,(O83+P83)/2,(O83+P83+Q83)/3)))))))</f>
        <v>0</v>
      </c>
      <c r="Z83" s="367"/>
      <c r="AA83" s="362"/>
      <c r="AB83" s="362"/>
      <c r="AC83" s="362"/>
      <c r="AD83" s="362"/>
      <c r="AE83" s="362"/>
      <c r="AF83" s="362"/>
      <c r="AG83" s="362"/>
      <c r="AH83" s="362"/>
      <c r="AI83" s="553"/>
      <c r="AJ83" s="553"/>
    </row>
    <row r="84" spans="1:36" ht="16.5" thickBot="1" x14ac:dyDescent="0.3">
      <c r="A84" s="334"/>
      <c r="B84" s="372"/>
      <c r="C84" s="360"/>
      <c r="D84" s="360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70"/>
      <c r="S84" s="70"/>
      <c r="T84" s="70"/>
      <c r="U84" s="70"/>
      <c r="V84" s="84">
        <f t="shared" si="31"/>
        <v>0</v>
      </c>
      <c r="W84" s="84">
        <f t="shared" si="32"/>
        <v>0</v>
      </c>
      <c r="X84" s="84">
        <f t="shared" si="33"/>
        <v>0</v>
      </c>
      <c r="Y84" s="178">
        <f t="shared" si="34"/>
        <v>0</v>
      </c>
      <c r="Z84" s="368"/>
      <c r="AA84" s="363"/>
      <c r="AB84" s="363"/>
      <c r="AC84" s="363"/>
      <c r="AD84" s="363"/>
      <c r="AE84" s="363"/>
      <c r="AF84" s="363"/>
      <c r="AG84" s="363"/>
      <c r="AH84" s="363"/>
      <c r="AI84" s="554"/>
      <c r="AJ84" s="554"/>
    </row>
    <row r="85" spans="1:36" ht="15.75" x14ac:dyDescent="0.25">
      <c r="A85" s="332">
        <v>11</v>
      </c>
      <c r="B85" s="370" t="s">
        <v>253</v>
      </c>
      <c r="C85" s="359" t="s">
        <v>481</v>
      </c>
      <c r="D85" s="359">
        <f>63*0.9</f>
        <v>56.7</v>
      </c>
      <c r="E85" s="18" t="s">
        <v>587</v>
      </c>
      <c r="F85" s="18">
        <v>12.3</v>
      </c>
      <c r="G85" s="18">
        <v>1.7</v>
      </c>
      <c r="H85" s="18">
        <v>3.9</v>
      </c>
      <c r="I85" s="18">
        <v>12.3</v>
      </c>
      <c r="J85" s="18">
        <v>3.9</v>
      </c>
      <c r="K85" s="18">
        <v>1.7</v>
      </c>
      <c r="L85" s="18"/>
      <c r="M85" s="18"/>
      <c r="N85" s="18"/>
      <c r="O85" s="18"/>
      <c r="P85" s="18"/>
      <c r="Q85" s="18"/>
      <c r="R85" s="71">
        <v>387</v>
      </c>
      <c r="S85" s="71">
        <v>387</v>
      </c>
      <c r="T85" s="71">
        <v>400</v>
      </c>
      <c r="U85" s="71">
        <v>400</v>
      </c>
      <c r="V85" s="93">
        <f t="shared" si="31"/>
        <v>5.9666666666666659</v>
      </c>
      <c r="W85" s="93">
        <f t="shared" si="32"/>
        <v>5.9666666666666659</v>
      </c>
      <c r="X85" s="93">
        <f t="shared" si="33"/>
        <v>0</v>
      </c>
      <c r="Y85" s="179">
        <f t="shared" si="34"/>
        <v>0</v>
      </c>
      <c r="Z85" s="366">
        <f>SUM(V85:V88)</f>
        <v>12.75</v>
      </c>
      <c r="AA85" s="364">
        <f>SUM(W85:W88)</f>
        <v>15.866666666666665</v>
      </c>
      <c r="AB85" s="364">
        <f>SUM(X85:X88)</f>
        <v>0</v>
      </c>
      <c r="AC85" s="364">
        <f>SUM(Y85:Y88)</f>
        <v>0</v>
      </c>
      <c r="AD85" s="361">
        <f t="shared" ref="AD85" si="35">Z85*0.38*0.9*SQRT(3)</f>
        <v>7.5526075464040892</v>
      </c>
      <c r="AE85" s="361">
        <f t="shared" si="29"/>
        <v>9.3988005021917544</v>
      </c>
      <c r="AF85" s="361">
        <f t="shared" si="29"/>
        <v>0</v>
      </c>
      <c r="AG85" s="361">
        <f t="shared" si="29"/>
        <v>0</v>
      </c>
      <c r="AH85" s="364">
        <f>MAX(Z85:AC88)</f>
        <v>15.866666666666665</v>
      </c>
      <c r="AI85" s="552">
        <f t="shared" ref="AI85" si="36">AH85*0.38*0.9*SQRT(3)</f>
        <v>9.3988005021917544</v>
      </c>
      <c r="AJ85" s="552">
        <f>D85-AI85</f>
        <v>47.301199497808248</v>
      </c>
    </row>
    <row r="86" spans="1:36" ht="15.75" x14ac:dyDescent="0.25">
      <c r="A86" s="333"/>
      <c r="B86" s="371"/>
      <c r="C86" s="369"/>
      <c r="D86" s="369"/>
      <c r="E86" s="7" t="s">
        <v>588</v>
      </c>
      <c r="F86" s="7">
        <v>2.7</v>
      </c>
      <c r="G86" s="7">
        <v>3.8</v>
      </c>
      <c r="H86" s="7">
        <v>4.0999999999999996</v>
      </c>
      <c r="I86" s="7">
        <v>2.7</v>
      </c>
      <c r="J86" s="7">
        <v>3.8</v>
      </c>
      <c r="K86" s="7">
        <v>4</v>
      </c>
      <c r="L86" s="7"/>
      <c r="M86" s="7"/>
      <c r="N86" s="7"/>
      <c r="O86" s="7"/>
      <c r="P86" s="7"/>
      <c r="Q86" s="7"/>
      <c r="R86" s="73">
        <v>387</v>
      </c>
      <c r="S86" s="73">
        <v>387</v>
      </c>
      <c r="T86" s="73">
        <v>400</v>
      </c>
      <c r="U86" s="73">
        <v>400</v>
      </c>
      <c r="V86" s="82">
        <f t="shared" si="31"/>
        <v>3.5333333333333332</v>
      </c>
      <c r="W86" s="82">
        <f t="shared" si="32"/>
        <v>3.5</v>
      </c>
      <c r="X86" s="82">
        <f t="shared" si="33"/>
        <v>0</v>
      </c>
      <c r="Y86" s="177">
        <f t="shared" si="34"/>
        <v>0</v>
      </c>
      <c r="Z86" s="367"/>
      <c r="AA86" s="362"/>
      <c r="AB86" s="362"/>
      <c r="AC86" s="362"/>
      <c r="AD86" s="362"/>
      <c r="AE86" s="362"/>
      <c r="AF86" s="362"/>
      <c r="AG86" s="362"/>
      <c r="AH86" s="362"/>
      <c r="AI86" s="553"/>
      <c r="AJ86" s="553"/>
    </row>
    <row r="87" spans="1:36" ht="15.75" x14ac:dyDescent="0.25">
      <c r="A87" s="333"/>
      <c r="B87" s="371"/>
      <c r="C87" s="369"/>
      <c r="D87" s="369"/>
      <c r="E87" s="41" t="s">
        <v>909</v>
      </c>
      <c r="F87" s="41">
        <v>0</v>
      </c>
      <c r="G87" s="41">
        <v>6.4</v>
      </c>
      <c r="H87" s="41">
        <v>0.1</v>
      </c>
      <c r="I87" s="41">
        <v>0</v>
      </c>
      <c r="J87" s="41">
        <v>6.4</v>
      </c>
      <c r="K87" s="41">
        <v>0</v>
      </c>
      <c r="L87" s="41"/>
      <c r="M87" s="41"/>
      <c r="N87" s="41"/>
      <c r="O87" s="41"/>
      <c r="P87" s="41"/>
      <c r="Q87" s="41"/>
      <c r="R87" s="72">
        <v>387</v>
      </c>
      <c r="S87" s="72">
        <v>387</v>
      </c>
      <c r="T87" s="72"/>
      <c r="U87" s="72"/>
      <c r="V87" s="82">
        <f t="shared" si="31"/>
        <v>3.25</v>
      </c>
      <c r="W87" s="82">
        <f t="shared" si="32"/>
        <v>6.4</v>
      </c>
      <c r="X87" s="82">
        <f t="shared" si="33"/>
        <v>0</v>
      </c>
      <c r="Y87" s="177">
        <f t="shared" si="34"/>
        <v>0</v>
      </c>
      <c r="Z87" s="367"/>
      <c r="AA87" s="362"/>
      <c r="AB87" s="362"/>
      <c r="AC87" s="362"/>
      <c r="AD87" s="362"/>
      <c r="AE87" s="362"/>
      <c r="AF87" s="362"/>
      <c r="AG87" s="362"/>
      <c r="AH87" s="362"/>
      <c r="AI87" s="553"/>
      <c r="AJ87" s="553"/>
    </row>
    <row r="88" spans="1:36" ht="16.5" thickBot="1" x14ac:dyDescent="0.3">
      <c r="A88" s="334"/>
      <c r="B88" s="372"/>
      <c r="C88" s="360"/>
      <c r="D88" s="360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70"/>
      <c r="S88" s="70"/>
      <c r="T88" s="70"/>
      <c r="U88" s="70"/>
      <c r="V88" s="84">
        <f t="shared" si="31"/>
        <v>0</v>
      </c>
      <c r="W88" s="84">
        <f t="shared" si="32"/>
        <v>0</v>
      </c>
      <c r="X88" s="84">
        <f t="shared" si="33"/>
        <v>0</v>
      </c>
      <c r="Y88" s="178">
        <f t="shared" si="34"/>
        <v>0</v>
      </c>
      <c r="Z88" s="368"/>
      <c r="AA88" s="363"/>
      <c r="AB88" s="363"/>
      <c r="AC88" s="363"/>
      <c r="AD88" s="363"/>
      <c r="AE88" s="363"/>
      <c r="AF88" s="363"/>
      <c r="AG88" s="363"/>
      <c r="AH88" s="363"/>
      <c r="AI88" s="554"/>
      <c r="AJ88" s="554"/>
    </row>
    <row r="89" spans="1:36" ht="31.5" x14ac:dyDescent="0.25">
      <c r="A89" s="332">
        <v>12</v>
      </c>
      <c r="B89" s="370" t="s">
        <v>52</v>
      </c>
      <c r="C89" s="359" t="s">
        <v>18</v>
      </c>
      <c r="D89" s="359">
        <f>160*0.9</f>
        <v>144</v>
      </c>
      <c r="E89" s="18" t="s">
        <v>910</v>
      </c>
      <c r="F89" s="18">
        <v>18</v>
      </c>
      <c r="G89" s="18">
        <v>5.8</v>
      </c>
      <c r="H89" s="18">
        <v>0.9</v>
      </c>
      <c r="I89" s="18">
        <v>18</v>
      </c>
      <c r="J89" s="18">
        <v>6</v>
      </c>
      <c r="K89" s="18">
        <v>0.9</v>
      </c>
      <c r="L89" s="18"/>
      <c r="M89" s="18"/>
      <c r="N89" s="18"/>
      <c r="O89" s="18"/>
      <c r="P89" s="18"/>
      <c r="Q89" s="18"/>
      <c r="R89" s="71">
        <v>387</v>
      </c>
      <c r="S89" s="71">
        <v>387</v>
      </c>
      <c r="T89" s="71">
        <v>381</v>
      </c>
      <c r="U89" s="71">
        <v>381</v>
      </c>
      <c r="V89" s="93">
        <f t="shared" si="31"/>
        <v>8.2333333333333325</v>
      </c>
      <c r="W89" s="93">
        <f t="shared" si="32"/>
        <v>8.2999999999999989</v>
      </c>
      <c r="X89" s="93">
        <f t="shared" si="33"/>
        <v>0</v>
      </c>
      <c r="Y89" s="179">
        <f t="shared" si="34"/>
        <v>0</v>
      </c>
      <c r="Z89" s="366">
        <f>SUM(V89:V92)</f>
        <v>8.2333333333333325</v>
      </c>
      <c r="AA89" s="364">
        <f>SUM(W89:W92)</f>
        <v>8.2999999999999989</v>
      </c>
      <c r="AB89" s="364">
        <f>SUM(X89:X92)</f>
        <v>0</v>
      </c>
      <c r="AC89" s="364">
        <f>SUM(Y89:Y92)</f>
        <v>0</v>
      </c>
      <c r="AD89" s="361">
        <f t="shared" ref="AD89" si="37">Z89*0.38*0.9*SQRT(3)</f>
        <v>4.8771086639524439</v>
      </c>
      <c r="AE89" s="361">
        <f t="shared" si="29"/>
        <v>4.9165994223650138</v>
      </c>
      <c r="AF89" s="361">
        <f t="shared" si="29"/>
        <v>0</v>
      </c>
      <c r="AG89" s="361">
        <f t="shared" si="29"/>
        <v>0</v>
      </c>
      <c r="AH89" s="364">
        <f>MAX(Z89:AC92)</f>
        <v>8.2999999999999989</v>
      </c>
      <c r="AI89" s="552">
        <f t="shared" ref="AI89" si="38">AH89*0.38*0.9*SQRT(3)</f>
        <v>4.9165994223650138</v>
      </c>
      <c r="AJ89" s="552">
        <f>D89-AI89</f>
        <v>139.08340057763499</v>
      </c>
    </row>
    <row r="90" spans="1:36" ht="15.75" x14ac:dyDescent="0.25">
      <c r="A90" s="333"/>
      <c r="B90" s="371"/>
      <c r="C90" s="369"/>
      <c r="D90" s="369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3"/>
      <c r="S90" s="73"/>
      <c r="T90" s="73"/>
      <c r="U90" s="73"/>
      <c r="V90" s="82">
        <f t="shared" si="31"/>
        <v>0</v>
      </c>
      <c r="W90" s="82">
        <f t="shared" si="32"/>
        <v>0</v>
      </c>
      <c r="X90" s="82">
        <f t="shared" si="33"/>
        <v>0</v>
      </c>
      <c r="Y90" s="177">
        <f t="shared" si="34"/>
        <v>0</v>
      </c>
      <c r="Z90" s="367"/>
      <c r="AA90" s="362"/>
      <c r="AB90" s="362"/>
      <c r="AC90" s="362"/>
      <c r="AD90" s="362"/>
      <c r="AE90" s="362"/>
      <c r="AF90" s="362"/>
      <c r="AG90" s="362"/>
      <c r="AH90" s="362"/>
      <c r="AI90" s="553"/>
      <c r="AJ90" s="553"/>
    </row>
    <row r="91" spans="1:36" ht="15.75" x14ac:dyDescent="0.25">
      <c r="A91" s="333"/>
      <c r="B91" s="371"/>
      <c r="C91" s="369"/>
      <c r="D91" s="369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72"/>
      <c r="S91" s="72"/>
      <c r="T91" s="72"/>
      <c r="U91" s="72"/>
      <c r="V91" s="82">
        <f t="shared" si="31"/>
        <v>0</v>
      </c>
      <c r="W91" s="82">
        <f t="shared" si="32"/>
        <v>0</v>
      </c>
      <c r="X91" s="82">
        <f t="shared" si="33"/>
        <v>0</v>
      </c>
      <c r="Y91" s="177">
        <f t="shared" si="34"/>
        <v>0</v>
      </c>
      <c r="Z91" s="367"/>
      <c r="AA91" s="362"/>
      <c r="AB91" s="362"/>
      <c r="AC91" s="362"/>
      <c r="AD91" s="362"/>
      <c r="AE91" s="362"/>
      <c r="AF91" s="362"/>
      <c r="AG91" s="362"/>
      <c r="AH91" s="362"/>
      <c r="AI91" s="553"/>
      <c r="AJ91" s="553"/>
    </row>
    <row r="92" spans="1:36" ht="16.5" thickBot="1" x14ac:dyDescent="0.3">
      <c r="A92" s="334"/>
      <c r="B92" s="372"/>
      <c r="C92" s="360"/>
      <c r="D92" s="360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70"/>
      <c r="S92" s="70"/>
      <c r="T92" s="70"/>
      <c r="U92" s="70"/>
      <c r="V92" s="84">
        <f t="shared" si="31"/>
        <v>0</v>
      </c>
      <c r="W92" s="84">
        <f t="shared" si="32"/>
        <v>0</v>
      </c>
      <c r="X92" s="84">
        <f t="shared" si="33"/>
        <v>0</v>
      </c>
      <c r="Y92" s="178">
        <f t="shared" si="34"/>
        <v>0</v>
      </c>
      <c r="Z92" s="368"/>
      <c r="AA92" s="363"/>
      <c r="AB92" s="363"/>
      <c r="AC92" s="363"/>
      <c r="AD92" s="363"/>
      <c r="AE92" s="363"/>
      <c r="AF92" s="363"/>
      <c r="AG92" s="363"/>
      <c r="AH92" s="363"/>
      <c r="AI92" s="554"/>
      <c r="AJ92" s="554"/>
    </row>
    <row r="93" spans="1:36" ht="15.75" x14ac:dyDescent="0.25">
      <c r="A93" s="332">
        <v>13</v>
      </c>
      <c r="B93" s="370" t="s">
        <v>59</v>
      </c>
      <c r="C93" s="359" t="s">
        <v>21</v>
      </c>
      <c r="D93" s="359">
        <f>250*0.9</f>
        <v>225</v>
      </c>
      <c r="E93" s="18" t="s">
        <v>589</v>
      </c>
      <c r="F93" s="18">
        <v>51</v>
      </c>
      <c r="G93" s="18">
        <v>47</v>
      </c>
      <c r="H93" s="18">
        <v>57</v>
      </c>
      <c r="I93" s="18">
        <v>51</v>
      </c>
      <c r="J93" s="18">
        <v>47</v>
      </c>
      <c r="K93" s="18">
        <v>57</v>
      </c>
      <c r="L93" s="18"/>
      <c r="M93" s="18"/>
      <c r="N93" s="18"/>
      <c r="O93" s="18"/>
      <c r="P93" s="18"/>
      <c r="Q93" s="18"/>
      <c r="R93" s="71">
        <v>400</v>
      </c>
      <c r="S93" s="71">
        <v>400</v>
      </c>
      <c r="T93" s="71">
        <v>393</v>
      </c>
      <c r="U93" s="71">
        <v>393</v>
      </c>
      <c r="V93" s="93">
        <f t="shared" si="31"/>
        <v>51.666666666666664</v>
      </c>
      <c r="W93" s="93">
        <f t="shared" si="32"/>
        <v>51.666666666666664</v>
      </c>
      <c r="X93" s="93">
        <f t="shared" si="33"/>
        <v>0</v>
      </c>
      <c r="Y93" s="179">
        <f t="shared" si="34"/>
        <v>0</v>
      </c>
      <c r="Z93" s="366">
        <f>SUM(V93:V96)</f>
        <v>51.666666666666664</v>
      </c>
      <c r="AA93" s="364">
        <f>SUM(W93:W96)</f>
        <v>51.666666666666664</v>
      </c>
      <c r="AB93" s="364">
        <f>SUM(X93:X96)</f>
        <v>0</v>
      </c>
      <c r="AC93" s="364">
        <f>SUM(Y93:Y96)</f>
        <v>0</v>
      </c>
      <c r="AD93" s="361">
        <f t="shared" ref="AD93" si="39">Z93*0.38*0.9*SQRT(3)</f>
        <v>30.605337769742064</v>
      </c>
      <c r="AE93" s="361">
        <f t="shared" si="29"/>
        <v>30.605337769742064</v>
      </c>
      <c r="AF93" s="361">
        <f t="shared" si="29"/>
        <v>0</v>
      </c>
      <c r="AG93" s="361">
        <f t="shared" si="29"/>
        <v>0</v>
      </c>
      <c r="AH93" s="364">
        <f>MAX(Z93:AC96)</f>
        <v>51.666666666666664</v>
      </c>
      <c r="AI93" s="552">
        <f t="shared" ref="AI93" si="40">AH93*0.38*0.9*SQRT(3)</f>
        <v>30.605337769742064</v>
      </c>
      <c r="AJ93" s="552">
        <f>D93-AI93</f>
        <v>194.39466223025795</v>
      </c>
    </row>
    <row r="94" spans="1:36" ht="15.75" x14ac:dyDescent="0.25">
      <c r="A94" s="333"/>
      <c r="B94" s="371"/>
      <c r="C94" s="369"/>
      <c r="D94" s="369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3"/>
      <c r="S94" s="73"/>
      <c r="T94" s="73"/>
      <c r="U94" s="73"/>
      <c r="V94" s="82">
        <f t="shared" ref="V94:V120" si="41">IF(AND(F94=0,G94=0,H94=0),0,IF(AND(F94=0,G94=0),H94,IF(AND(F94=0,H94=0),G94,IF(AND(G94=0,H94=0),F94,IF(F94=0,(G94+H94)/2,IF(G94=0,(F94+H94)/2,IF(H94=0,(F94+G94)/2,(F94+G94+H94)/3)))))))</f>
        <v>0</v>
      </c>
      <c r="W94" s="82">
        <f t="shared" ref="W94:W120" si="42">IF(AND(I94=0,J94=0,K94=0),0,IF(AND(I94=0,J94=0),K94,IF(AND(I94=0,K94=0),J94,IF(AND(J94=0,K94=0),I94,IF(I94=0,(J94+K94)/2,IF(J94=0,(I94+K94)/2,IF(K94=0,(I94+J94)/2,(I94+J94+K94)/3)))))))</f>
        <v>0</v>
      </c>
      <c r="X94" s="82">
        <f t="shared" ref="X94:X120" si="43">IF(AND(L94=0,M94=0,N94=0),0,IF(AND(L94=0,M94=0),N94,IF(AND(L94=0,N94=0),M94,IF(AND(M94=0,N94=0),L94,IF(L94=0,(M94+N94)/2,IF(M94=0,(L94+N94)/2,IF(N94=0,(L94+M94)/2,(L94+M94+N94)/3)))))))</f>
        <v>0</v>
      </c>
      <c r="Y94" s="177">
        <f t="shared" ref="Y94:Y120" si="44">IF(AND(O94=0,P94=0,Q94=0),0,IF(AND(O94=0,P94=0),Q94,IF(AND(O94=0,Q94=0),P94,IF(AND(P94=0,Q94=0),O94,IF(O94=0,(P94+Q94)/2,IF(P94=0,(O94+Q94)/2,IF(Q94=0,(O94+P94)/2,(O94+P94+Q94)/3)))))))</f>
        <v>0</v>
      </c>
      <c r="Z94" s="367"/>
      <c r="AA94" s="362"/>
      <c r="AB94" s="362"/>
      <c r="AC94" s="362"/>
      <c r="AD94" s="362"/>
      <c r="AE94" s="362"/>
      <c r="AF94" s="362"/>
      <c r="AG94" s="362"/>
      <c r="AH94" s="362"/>
      <c r="AI94" s="553"/>
      <c r="AJ94" s="553"/>
    </row>
    <row r="95" spans="1:36" ht="15.75" x14ac:dyDescent="0.25">
      <c r="A95" s="333"/>
      <c r="B95" s="371"/>
      <c r="C95" s="369"/>
      <c r="D95" s="369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72"/>
      <c r="S95" s="72"/>
      <c r="T95" s="72"/>
      <c r="U95" s="72"/>
      <c r="V95" s="82">
        <f t="shared" si="41"/>
        <v>0</v>
      </c>
      <c r="W95" s="82">
        <f t="shared" si="42"/>
        <v>0</v>
      </c>
      <c r="X95" s="82">
        <f t="shared" si="43"/>
        <v>0</v>
      </c>
      <c r="Y95" s="177">
        <f t="shared" si="44"/>
        <v>0</v>
      </c>
      <c r="Z95" s="367"/>
      <c r="AA95" s="362"/>
      <c r="AB95" s="362"/>
      <c r="AC95" s="362"/>
      <c r="AD95" s="362"/>
      <c r="AE95" s="362"/>
      <c r="AF95" s="362"/>
      <c r="AG95" s="362"/>
      <c r="AH95" s="362"/>
      <c r="AI95" s="553"/>
      <c r="AJ95" s="553"/>
    </row>
    <row r="96" spans="1:36" ht="16.5" thickBot="1" x14ac:dyDescent="0.3">
      <c r="A96" s="334"/>
      <c r="B96" s="372"/>
      <c r="C96" s="360"/>
      <c r="D96" s="360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70"/>
      <c r="S96" s="70"/>
      <c r="T96" s="70"/>
      <c r="U96" s="70"/>
      <c r="V96" s="84">
        <f t="shared" si="41"/>
        <v>0</v>
      </c>
      <c r="W96" s="84">
        <f t="shared" si="42"/>
        <v>0</v>
      </c>
      <c r="X96" s="84">
        <f t="shared" si="43"/>
        <v>0</v>
      </c>
      <c r="Y96" s="178">
        <f t="shared" si="44"/>
        <v>0</v>
      </c>
      <c r="Z96" s="368"/>
      <c r="AA96" s="363"/>
      <c r="AB96" s="363"/>
      <c r="AC96" s="363"/>
      <c r="AD96" s="363"/>
      <c r="AE96" s="363"/>
      <c r="AF96" s="363"/>
      <c r="AG96" s="363"/>
      <c r="AH96" s="363"/>
      <c r="AI96" s="554"/>
      <c r="AJ96" s="554"/>
    </row>
    <row r="97" spans="1:36" ht="31.5" x14ac:dyDescent="0.25">
      <c r="A97" s="332">
        <v>14</v>
      </c>
      <c r="B97" s="370" t="s">
        <v>60</v>
      </c>
      <c r="C97" s="359" t="s">
        <v>21</v>
      </c>
      <c r="D97" s="359">
        <f>250*0.9</f>
        <v>225</v>
      </c>
      <c r="E97" s="18" t="s">
        <v>590</v>
      </c>
      <c r="F97" s="18">
        <v>14</v>
      </c>
      <c r="G97" s="18">
        <v>15.7</v>
      </c>
      <c r="H97" s="18">
        <v>13.2</v>
      </c>
      <c r="I97" s="18">
        <v>13.8</v>
      </c>
      <c r="J97" s="18">
        <v>20.3</v>
      </c>
      <c r="K97" s="18">
        <v>12.7</v>
      </c>
      <c r="L97" s="18"/>
      <c r="M97" s="18"/>
      <c r="N97" s="18"/>
      <c r="O97" s="18"/>
      <c r="P97" s="18"/>
      <c r="Q97" s="18"/>
      <c r="R97" s="71">
        <v>380</v>
      </c>
      <c r="S97" s="71">
        <v>380</v>
      </c>
      <c r="T97" s="71">
        <v>398</v>
      </c>
      <c r="U97" s="71">
        <v>398</v>
      </c>
      <c r="V97" s="93">
        <f t="shared" si="41"/>
        <v>14.299999999999999</v>
      </c>
      <c r="W97" s="93">
        <f t="shared" si="42"/>
        <v>15.6</v>
      </c>
      <c r="X97" s="93">
        <f t="shared" si="43"/>
        <v>0</v>
      </c>
      <c r="Y97" s="179">
        <f t="shared" si="44"/>
        <v>0</v>
      </c>
      <c r="Z97" s="366">
        <f>SUM(V97:V100)</f>
        <v>14.299999999999999</v>
      </c>
      <c r="AA97" s="364">
        <f>SUM(W97:W100)</f>
        <v>15.6</v>
      </c>
      <c r="AB97" s="364">
        <f>SUM(X97:X100)</f>
        <v>0</v>
      </c>
      <c r="AC97" s="364">
        <f>SUM(Y97:Y100)</f>
        <v>0</v>
      </c>
      <c r="AD97" s="361">
        <f t="shared" ref="AD97:AG101" si="45">Z97*0.38*0.9*SQRT(3)</f>
        <v>8.4707676794963493</v>
      </c>
      <c r="AE97" s="361">
        <f t="shared" si="45"/>
        <v>9.2408374685414749</v>
      </c>
      <c r="AF97" s="361">
        <f t="shared" si="45"/>
        <v>0</v>
      </c>
      <c r="AG97" s="361">
        <f t="shared" si="45"/>
        <v>0</v>
      </c>
      <c r="AH97" s="364">
        <f>MAX(Z97:AC100)</f>
        <v>15.6</v>
      </c>
      <c r="AI97" s="552">
        <f t="shared" ref="AI97" si="46">AH97*0.38*0.9*SQRT(3)</f>
        <v>9.2408374685414749</v>
      </c>
      <c r="AJ97" s="552">
        <f>D97-AI97</f>
        <v>215.75916253145851</v>
      </c>
    </row>
    <row r="98" spans="1:36" ht="15.75" x14ac:dyDescent="0.25">
      <c r="A98" s="333"/>
      <c r="B98" s="371"/>
      <c r="C98" s="369"/>
      <c r="D98" s="369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3"/>
      <c r="S98" s="73"/>
      <c r="T98" s="73"/>
      <c r="U98" s="73"/>
      <c r="V98" s="82">
        <f t="shared" si="41"/>
        <v>0</v>
      </c>
      <c r="W98" s="82">
        <f t="shared" si="42"/>
        <v>0</v>
      </c>
      <c r="X98" s="82">
        <f t="shared" si="43"/>
        <v>0</v>
      </c>
      <c r="Y98" s="177">
        <f t="shared" si="44"/>
        <v>0</v>
      </c>
      <c r="Z98" s="367"/>
      <c r="AA98" s="362"/>
      <c r="AB98" s="362"/>
      <c r="AC98" s="362"/>
      <c r="AD98" s="362"/>
      <c r="AE98" s="362"/>
      <c r="AF98" s="362"/>
      <c r="AG98" s="362"/>
      <c r="AH98" s="362"/>
      <c r="AI98" s="553"/>
      <c r="AJ98" s="553"/>
    </row>
    <row r="99" spans="1:36" ht="15.75" x14ac:dyDescent="0.25">
      <c r="A99" s="333"/>
      <c r="B99" s="371"/>
      <c r="C99" s="369"/>
      <c r="D99" s="369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72"/>
      <c r="S99" s="72"/>
      <c r="T99" s="72"/>
      <c r="U99" s="72"/>
      <c r="V99" s="82">
        <f t="shared" si="41"/>
        <v>0</v>
      </c>
      <c r="W99" s="82">
        <f t="shared" si="42"/>
        <v>0</v>
      </c>
      <c r="X99" s="82">
        <f t="shared" si="43"/>
        <v>0</v>
      </c>
      <c r="Y99" s="177">
        <f t="shared" si="44"/>
        <v>0</v>
      </c>
      <c r="Z99" s="367"/>
      <c r="AA99" s="362"/>
      <c r="AB99" s="362"/>
      <c r="AC99" s="362"/>
      <c r="AD99" s="362"/>
      <c r="AE99" s="362"/>
      <c r="AF99" s="362"/>
      <c r="AG99" s="362"/>
      <c r="AH99" s="362"/>
      <c r="AI99" s="553"/>
      <c r="AJ99" s="553"/>
    </row>
    <row r="100" spans="1:36" ht="16.5" thickBot="1" x14ac:dyDescent="0.3">
      <c r="A100" s="334"/>
      <c r="B100" s="372"/>
      <c r="C100" s="360"/>
      <c r="D100" s="360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70"/>
      <c r="S100" s="70"/>
      <c r="T100" s="70"/>
      <c r="U100" s="70"/>
      <c r="V100" s="84">
        <f t="shared" si="41"/>
        <v>0</v>
      </c>
      <c r="W100" s="84">
        <f t="shared" si="42"/>
        <v>0</v>
      </c>
      <c r="X100" s="84">
        <f t="shared" si="43"/>
        <v>0</v>
      </c>
      <c r="Y100" s="178">
        <f t="shared" si="44"/>
        <v>0</v>
      </c>
      <c r="Z100" s="368"/>
      <c r="AA100" s="363"/>
      <c r="AB100" s="363"/>
      <c r="AC100" s="363"/>
      <c r="AD100" s="363"/>
      <c r="AE100" s="363"/>
      <c r="AF100" s="363"/>
      <c r="AG100" s="363"/>
      <c r="AH100" s="363"/>
      <c r="AI100" s="554"/>
      <c r="AJ100" s="554"/>
    </row>
    <row r="101" spans="1:36" ht="31.5" x14ac:dyDescent="0.25">
      <c r="A101" s="332">
        <v>15</v>
      </c>
      <c r="B101" s="370" t="s">
        <v>64</v>
      </c>
      <c r="C101" s="355" t="s">
        <v>634</v>
      </c>
      <c r="D101" s="355">
        <f>(1000+1000)*0.9</f>
        <v>1800</v>
      </c>
      <c r="E101" s="18" t="s">
        <v>591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71"/>
      <c r="S101" s="71"/>
      <c r="T101" s="71"/>
      <c r="U101" s="71"/>
      <c r="V101" s="93">
        <f t="shared" si="41"/>
        <v>0</v>
      </c>
      <c r="W101" s="93">
        <f t="shared" si="42"/>
        <v>0</v>
      </c>
      <c r="X101" s="93">
        <f t="shared" si="43"/>
        <v>0</v>
      </c>
      <c r="Y101" s="179">
        <f t="shared" si="44"/>
        <v>0</v>
      </c>
      <c r="Z101" s="366">
        <f>SUM(V101:V108)</f>
        <v>121.23333333333333</v>
      </c>
      <c r="AA101" s="364">
        <f>SUM(W101:W108)</f>
        <v>120.36666666666666</v>
      </c>
      <c r="AB101" s="364">
        <f>SUM(X101:X108)</f>
        <v>0</v>
      </c>
      <c r="AC101" s="364">
        <f>SUM(Y101:Y108)</f>
        <v>0</v>
      </c>
      <c r="AD101" s="361">
        <f t="shared" ref="AD101" si="47">Z101*0.38*0.9*SQRT(3)</f>
        <v>71.813944173259273</v>
      </c>
      <c r="AE101" s="361">
        <f t="shared" si="45"/>
        <v>71.300564313895862</v>
      </c>
      <c r="AF101" s="361">
        <f t="shared" si="45"/>
        <v>0</v>
      </c>
      <c r="AG101" s="361">
        <f t="shared" si="45"/>
        <v>0</v>
      </c>
      <c r="AH101" s="364">
        <f>MAX(Z101:AC108)</f>
        <v>121.23333333333333</v>
      </c>
      <c r="AI101" s="552">
        <f t="shared" ref="AI101" si="48">AH101*0.38*0.9*SQRT(3)</f>
        <v>71.813944173259273</v>
      </c>
      <c r="AJ101" s="552">
        <f>D101-AI101</f>
        <v>1728.1860558267408</v>
      </c>
    </row>
    <row r="102" spans="1:36" ht="15.75" x14ac:dyDescent="0.25">
      <c r="A102" s="333"/>
      <c r="B102" s="371"/>
      <c r="C102" s="373"/>
      <c r="D102" s="373"/>
      <c r="E102" s="7" t="s">
        <v>592</v>
      </c>
      <c r="F102" s="7">
        <v>38.5</v>
      </c>
      <c r="G102" s="7">
        <v>48.1</v>
      </c>
      <c r="H102" s="7">
        <v>24.9</v>
      </c>
      <c r="I102" s="7">
        <v>2.6</v>
      </c>
      <c r="J102" s="7">
        <v>11.2</v>
      </c>
      <c r="K102" s="7">
        <v>6</v>
      </c>
      <c r="L102" s="7"/>
      <c r="M102" s="7"/>
      <c r="N102" s="7"/>
      <c r="O102" s="7"/>
      <c r="P102" s="7"/>
      <c r="Q102" s="7"/>
      <c r="R102" s="73">
        <v>400</v>
      </c>
      <c r="S102" s="73">
        <v>400</v>
      </c>
      <c r="T102" s="73"/>
      <c r="U102" s="73"/>
      <c r="V102" s="82">
        <f t="shared" si="41"/>
        <v>37.166666666666664</v>
      </c>
      <c r="W102" s="82">
        <f t="shared" si="42"/>
        <v>6.5999999999999988</v>
      </c>
      <c r="X102" s="82">
        <f t="shared" si="43"/>
        <v>0</v>
      </c>
      <c r="Y102" s="177">
        <f t="shared" si="44"/>
        <v>0</v>
      </c>
      <c r="Z102" s="367"/>
      <c r="AA102" s="362"/>
      <c r="AB102" s="362"/>
      <c r="AC102" s="362"/>
      <c r="AD102" s="362"/>
      <c r="AE102" s="362"/>
      <c r="AF102" s="362"/>
      <c r="AG102" s="362"/>
      <c r="AH102" s="362"/>
      <c r="AI102" s="553"/>
      <c r="AJ102" s="553"/>
    </row>
    <row r="103" spans="1:36" ht="15.75" x14ac:dyDescent="0.25">
      <c r="A103" s="333"/>
      <c r="B103" s="371"/>
      <c r="C103" s="373"/>
      <c r="D103" s="373"/>
      <c r="E103" s="41" t="s">
        <v>593</v>
      </c>
      <c r="F103" s="41">
        <v>40.700000000000003</v>
      </c>
      <c r="G103" s="41">
        <v>60.5</v>
      </c>
      <c r="H103" s="41">
        <v>37.1</v>
      </c>
      <c r="I103" s="41">
        <v>132.6</v>
      </c>
      <c r="J103" s="41">
        <v>63.6</v>
      </c>
      <c r="K103" s="41">
        <v>65.7</v>
      </c>
      <c r="L103" s="41"/>
      <c r="M103" s="41"/>
      <c r="N103" s="41"/>
      <c r="O103" s="41"/>
      <c r="P103" s="41"/>
      <c r="Q103" s="41"/>
      <c r="R103" s="73">
        <v>400</v>
      </c>
      <c r="S103" s="73">
        <v>400</v>
      </c>
      <c r="T103" s="73">
        <v>388</v>
      </c>
      <c r="U103" s="73">
        <v>388</v>
      </c>
      <c r="V103" s="82">
        <f t="shared" si="41"/>
        <v>46.1</v>
      </c>
      <c r="W103" s="82">
        <f t="shared" si="42"/>
        <v>87.3</v>
      </c>
      <c r="X103" s="82">
        <f t="shared" si="43"/>
        <v>0</v>
      </c>
      <c r="Y103" s="177">
        <f t="shared" si="44"/>
        <v>0</v>
      </c>
      <c r="Z103" s="367"/>
      <c r="AA103" s="362"/>
      <c r="AB103" s="362"/>
      <c r="AC103" s="362"/>
      <c r="AD103" s="362"/>
      <c r="AE103" s="362"/>
      <c r="AF103" s="362"/>
      <c r="AG103" s="362"/>
      <c r="AH103" s="362"/>
      <c r="AI103" s="553"/>
      <c r="AJ103" s="553"/>
    </row>
    <row r="104" spans="1:36" ht="15.75" x14ac:dyDescent="0.25">
      <c r="A104" s="333"/>
      <c r="B104" s="371"/>
      <c r="C104" s="373"/>
      <c r="D104" s="373"/>
      <c r="E104" s="7" t="s">
        <v>594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3"/>
      <c r="S104" s="73"/>
      <c r="T104" s="73"/>
      <c r="U104" s="73"/>
      <c r="V104" s="82">
        <f t="shared" si="41"/>
        <v>0</v>
      </c>
      <c r="W104" s="82">
        <f t="shared" si="42"/>
        <v>0</v>
      </c>
      <c r="X104" s="82">
        <f t="shared" si="43"/>
        <v>0</v>
      </c>
      <c r="Y104" s="177">
        <f t="shared" si="44"/>
        <v>0</v>
      </c>
      <c r="Z104" s="367"/>
      <c r="AA104" s="362"/>
      <c r="AB104" s="362"/>
      <c r="AC104" s="362"/>
      <c r="AD104" s="362"/>
      <c r="AE104" s="362"/>
      <c r="AF104" s="362"/>
      <c r="AG104" s="362"/>
      <c r="AH104" s="362"/>
      <c r="AI104" s="553"/>
      <c r="AJ104" s="553"/>
    </row>
    <row r="105" spans="1:36" ht="15.75" x14ac:dyDescent="0.25">
      <c r="A105" s="333"/>
      <c r="B105" s="371"/>
      <c r="C105" s="373"/>
      <c r="D105" s="373"/>
      <c r="E105" s="41" t="s">
        <v>595</v>
      </c>
      <c r="F105" s="41">
        <v>52.3</v>
      </c>
      <c r="G105" s="41">
        <v>35.1</v>
      </c>
      <c r="H105" s="41">
        <v>26.5</v>
      </c>
      <c r="I105" s="41">
        <v>51.3</v>
      </c>
      <c r="J105" s="41">
        <v>11.3</v>
      </c>
      <c r="K105" s="41">
        <v>16.8</v>
      </c>
      <c r="L105" s="41"/>
      <c r="M105" s="41"/>
      <c r="N105" s="41"/>
      <c r="O105" s="41"/>
      <c r="P105" s="41"/>
      <c r="Q105" s="41"/>
      <c r="R105" s="72">
        <v>400</v>
      </c>
      <c r="S105" s="72">
        <v>400</v>
      </c>
      <c r="T105" s="72">
        <v>388</v>
      </c>
      <c r="U105" s="72">
        <v>388</v>
      </c>
      <c r="V105" s="82">
        <f t="shared" si="41"/>
        <v>37.966666666666669</v>
      </c>
      <c r="W105" s="82">
        <f t="shared" si="42"/>
        <v>26.466666666666665</v>
      </c>
      <c r="X105" s="82">
        <f t="shared" si="43"/>
        <v>0</v>
      </c>
      <c r="Y105" s="177">
        <f t="shared" si="44"/>
        <v>0</v>
      </c>
      <c r="Z105" s="367"/>
      <c r="AA105" s="362"/>
      <c r="AB105" s="362"/>
      <c r="AC105" s="362"/>
      <c r="AD105" s="362"/>
      <c r="AE105" s="362"/>
      <c r="AF105" s="362"/>
      <c r="AG105" s="362"/>
      <c r="AH105" s="362"/>
      <c r="AI105" s="553"/>
      <c r="AJ105" s="553"/>
    </row>
    <row r="106" spans="1:36" ht="15.75" x14ac:dyDescent="0.25">
      <c r="A106" s="333"/>
      <c r="B106" s="371"/>
      <c r="C106" s="373"/>
      <c r="D106" s="373"/>
      <c r="E106" s="7" t="s">
        <v>596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3"/>
      <c r="S106" s="73"/>
      <c r="T106" s="73">
        <v>388</v>
      </c>
      <c r="U106" s="73">
        <v>388</v>
      </c>
      <c r="V106" s="82">
        <f t="shared" si="41"/>
        <v>0</v>
      </c>
      <c r="W106" s="82">
        <f t="shared" si="42"/>
        <v>0</v>
      </c>
      <c r="X106" s="82">
        <f t="shared" si="43"/>
        <v>0</v>
      </c>
      <c r="Y106" s="177">
        <f t="shared" si="44"/>
        <v>0</v>
      </c>
      <c r="Z106" s="367"/>
      <c r="AA106" s="362"/>
      <c r="AB106" s="362"/>
      <c r="AC106" s="362"/>
      <c r="AD106" s="362"/>
      <c r="AE106" s="362"/>
      <c r="AF106" s="362"/>
      <c r="AG106" s="362"/>
      <c r="AH106" s="362"/>
      <c r="AI106" s="553"/>
      <c r="AJ106" s="553"/>
    </row>
    <row r="107" spans="1:36" ht="15.75" x14ac:dyDescent="0.25">
      <c r="A107" s="333"/>
      <c r="B107" s="371"/>
      <c r="C107" s="373"/>
      <c r="D107" s="373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72"/>
      <c r="S107" s="72"/>
      <c r="T107" s="72"/>
      <c r="U107" s="72"/>
      <c r="V107" s="82">
        <f t="shared" si="41"/>
        <v>0</v>
      </c>
      <c r="W107" s="82">
        <f t="shared" si="42"/>
        <v>0</v>
      </c>
      <c r="X107" s="82">
        <f t="shared" si="43"/>
        <v>0</v>
      </c>
      <c r="Y107" s="177">
        <f t="shared" si="44"/>
        <v>0</v>
      </c>
      <c r="Z107" s="367"/>
      <c r="AA107" s="362"/>
      <c r="AB107" s="362"/>
      <c r="AC107" s="362"/>
      <c r="AD107" s="362"/>
      <c r="AE107" s="362"/>
      <c r="AF107" s="362"/>
      <c r="AG107" s="362"/>
      <c r="AH107" s="362"/>
      <c r="AI107" s="553"/>
      <c r="AJ107" s="553"/>
    </row>
    <row r="108" spans="1:36" ht="16.5" thickBot="1" x14ac:dyDescent="0.3">
      <c r="A108" s="334"/>
      <c r="B108" s="372"/>
      <c r="C108" s="356"/>
      <c r="D108" s="35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70"/>
      <c r="S108" s="70"/>
      <c r="T108" s="70"/>
      <c r="U108" s="70"/>
      <c r="V108" s="84">
        <f t="shared" si="41"/>
        <v>0</v>
      </c>
      <c r="W108" s="84">
        <f t="shared" si="42"/>
        <v>0</v>
      </c>
      <c r="X108" s="84">
        <f t="shared" si="43"/>
        <v>0</v>
      </c>
      <c r="Y108" s="178">
        <f t="shared" si="44"/>
        <v>0</v>
      </c>
      <c r="Z108" s="368"/>
      <c r="AA108" s="363"/>
      <c r="AB108" s="363"/>
      <c r="AC108" s="363"/>
      <c r="AD108" s="363"/>
      <c r="AE108" s="363"/>
      <c r="AF108" s="363"/>
      <c r="AG108" s="363"/>
      <c r="AH108" s="363"/>
      <c r="AI108" s="554"/>
      <c r="AJ108" s="554"/>
    </row>
    <row r="109" spans="1:36" ht="15.75" x14ac:dyDescent="0.25">
      <c r="A109" s="332">
        <v>16</v>
      </c>
      <c r="B109" s="370" t="s">
        <v>67</v>
      </c>
      <c r="C109" s="359" t="s">
        <v>635</v>
      </c>
      <c r="D109" s="359">
        <f>(630+630)*0.9</f>
        <v>1134</v>
      </c>
      <c r="E109" s="18" t="s">
        <v>597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71"/>
      <c r="S109" s="71"/>
      <c r="T109" s="71"/>
      <c r="U109" s="71"/>
      <c r="V109" s="93">
        <f t="shared" si="41"/>
        <v>0</v>
      </c>
      <c r="W109" s="93">
        <f t="shared" si="42"/>
        <v>0</v>
      </c>
      <c r="X109" s="93">
        <f t="shared" si="43"/>
        <v>0</v>
      </c>
      <c r="Y109" s="179">
        <f t="shared" si="44"/>
        <v>0</v>
      </c>
      <c r="Z109" s="366">
        <f>SUM(V109:V120)</f>
        <v>63.81666666666667</v>
      </c>
      <c r="AA109" s="364">
        <f>SUM(W109:W120)</f>
        <v>122.20000000000002</v>
      </c>
      <c r="AB109" s="364">
        <f>SUM(X109:X120)</f>
        <v>0</v>
      </c>
      <c r="AC109" s="364">
        <f>SUM(Y109:Y120)</f>
        <v>0</v>
      </c>
      <c r="AD109" s="361">
        <f t="shared" ref="AD109:AG121" si="49">Z109*0.38*0.9*SQRT(3)</f>
        <v>37.802528490433019</v>
      </c>
      <c r="AE109" s="361">
        <f t="shared" si="49"/>
        <v>72.386560170241552</v>
      </c>
      <c r="AF109" s="361">
        <f t="shared" si="49"/>
        <v>0</v>
      </c>
      <c r="AG109" s="361">
        <f t="shared" si="49"/>
        <v>0</v>
      </c>
      <c r="AH109" s="364">
        <f>MAX(Z109:AC120)</f>
        <v>122.20000000000002</v>
      </c>
      <c r="AI109" s="552">
        <f t="shared" ref="AI109" si="50">AH109*0.38*0.9*SQRT(3)</f>
        <v>72.386560170241552</v>
      </c>
      <c r="AJ109" s="552">
        <f>D109-AI109</f>
        <v>1061.6134398297584</v>
      </c>
    </row>
    <row r="110" spans="1:36" ht="15.75" x14ac:dyDescent="0.25">
      <c r="A110" s="333"/>
      <c r="B110" s="371"/>
      <c r="C110" s="369"/>
      <c r="D110" s="369"/>
      <c r="E110" s="7" t="s">
        <v>598</v>
      </c>
      <c r="F110" s="7">
        <v>0</v>
      </c>
      <c r="G110" s="7">
        <v>1.5</v>
      </c>
      <c r="H110" s="7">
        <v>0.9</v>
      </c>
      <c r="I110" s="7">
        <v>0.1</v>
      </c>
      <c r="J110" s="7">
        <v>0.7</v>
      </c>
      <c r="K110" s="7">
        <v>0.7</v>
      </c>
      <c r="L110" s="7"/>
      <c r="M110" s="7"/>
      <c r="N110" s="7"/>
      <c r="O110" s="7"/>
      <c r="P110" s="7"/>
      <c r="Q110" s="7"/>
      <c r="R110" s="73">
        <v>405</v>
      </c>
      <c r="S110" s="73">
        <v>405</v>
      </c>
      <c r="T110" s="73">
        <v>392</v>
      </c>
      <c r="U110" s="73">
        <v>392</v>
      </c>
      <c r="V110" s="82">
        <f t="shared" si="41"/>
        <v>1.2</v>
      </c>
      <c r="W110" s="82">
        <f t="shared" si="42"/>
        <v>0.5</v>
      </c>
      <c r="X110" s="82">
        <f t="shared" si="43"/>
        <v>0</v>
      </c>
      <c r="Y110" s="177">
        <f t="shared" si="44"/>
        <v>0</v>
      </c>
      <c r="Z110" s="367"/>
      <c r="AA110" s="362"/>
      <c r="AB110" s="362"/>
      <c r="AC110" s="362"/>
      <c r="AD110" s="362"/>
      <c r="AE110" s="362"/>
      <c r="AF110" s="362"/>
      <c r="AG110" s="362"/>
      <c r="AH110" s="362"/>
      <c r="AI110" s="553"/>
      <c r="AJ110" s="553"/>
    </row>
    <row r="111" spans="1:36" ht="15.75" x14ac:dyDescent="0.25">
      <c r="A111" s="333"/>
      <c r="B111" s="371"/>
      <c r="C111" s="369"/>
      <c r="D111" s="369"/>
      <c r="E111" s="41" t="s">
        <v>593</v>
      </c>
      <c r="F111" s="41">
        <v>48</v>
      </c>
      <c r="G111" s="41">
        <v>42.7</v>
      </c>
      <c r="H111" s="41">
        <v>23.4</v>
      </c>
      <c r="I111" s="41">
        <v>87.5</v>
      </c>
      <c r="J111" s="41">
        <v>51.9</v>
      </c>
      <c r="K111" s="41">
        <v>44.9</v>
      </c>
      <c r="L111" s="41"/>
      <c r="M111" s="41"/>
      <c r="N111" s="41"/>
      <c r="O111" s="41"/>
      <c r="P111" s="41"/>
      <c r="Q111" s="41"/>
      <c r="R111" s="73">
        <v>405</v>
      </c>
      <c r="S111" s="73">
        <v>405</v>
      </c>
      <c r="T111" s="73">
        <v>392</v>
      </c>
      <c r="U111" s="73">
        <v>392</v>
      </c>
      <c r="V111" s="82">
        <f t="shared" si="41"/>
        <v>38.033333333333331</v>
      </c>
      <c r="W111" s="82">
        <f t="shared" si="42"/>
        <v>61.433333333333337</v>
      </c>
      <c r="X111" s="82">
        <f t="shared" si="43"/>
        <v>0</v>
      </c>
      <c r="Y111" s="177">
        <f t="shared" si="44"/>
        <v>0</v>
      </c>
      <c r="Z111" s="367"/>
      <c r="AA111" s="362"/>
      <c r="AB111" s="362"/>
      <c r="AC111" s="362"/>
      <c r="AD111" s="362"/>
      <c r="AE111" s="362"/>
      <c r="AF111" s="362"/>
      <c r="AG111" s="362"/>
      <c r="AH111" s="362"/>
      <c r="AI111" s="553"/>
      <c r="AJ111" s="553"/>
    </row>
    <row r="112" spans="1:36" ht="15.75" x14ac:dyDescent="0.25">
      <c r="A112" s="333"/>
      <c r="B112" s="371"/>
      <c r="C112" s="369"/>
      <c r="D112" s="369"/>
      <c r="E112" s="7" t="s">
        <v>599</v>
      </c>
      <c r="F112" s="7">
        <v>1.1000000000000001</v>
      </c>
      <c r="G112" s="7">
        <v>0</v>
      </c>
      <c r="H112" s="7">
        <v>1.2</v>
      </c>
      <c r="I112" s="7">
        <v>11.3</v>
      </c>
      <c r="J112" s="7">
        <v>3.2</v>
      </c>
      <c r="K112" s="7">
        <v>7.8</v>
      </c>
      <c r="L112" s="7"/>
      <c r="M112" s="7"/>
      <c r="N112" s="7"/>
      <c r="O112" s="7"/>
      <c r="P112" s="7"/>
      <c r="Q112" s="7"/>
      <c r="R112" s="73">
        <v>405</v>
      </c>
      <c r="S112" s="73">
        <v>405</v>
      </c>
      <c r="T112" s="73">
        <v>392</v>
      </c>
      <c r="U112" s="73">
        <v>392</v>
      </c>
      <c r="V112" s="82">
        <f t="shared" si="41"/>
        <v>1.1499999999999999</v>
      </c>
      <c r="W112" s="82">
        <f t="shared" si="42"/>
        <v>7.4333333333333336</v>
      </c>
      <c r="X112" s="82">
        <f t="shared" si="43"/>
        <v>0</v>
      </c>
      <c r="Y112" s="177">
        <f t="shared" si="44"/>
        <v>0</v>
      </c>
      <c r="Z112" s="367"/>
      <c r="AA112" s="362"/>
      <c r="AB112" s="362"/>
      <c r="AC112" s="362"/>
      <c r="AD112" s="362"/>
      <c r="AE112" s="362"/>
      <c r="AF112" s="362"/>
      <c r="AG112" s="362"/>
      <c r="AH112" s="362"/>
      <c r="AI112" s="553"/>
      <c r="AJ112" s="553"/>
    </row>
    <row r="113" spans="1:36" ht="15.75" x14ac:dyDescent="0.25">
      <c r="A113" s="333"/>
      <c r="B113" s="371"/>
      <c r="C113" s="369"/>
      <c r="D113" s="369"/>
      <c r="E113" s="41" t="s">
        <v>600</v>
      </c>
      <c r="F113" s="41">
        <v>15.3</v>
      </c>
      <c r="G113" s="41">
        <v>19.3</v>
      </c>
      <c r="H113" s="41">
        <v>33.6</v>
      </c>
      <c r="I113" s="41">
        <v>13.2</v>
      </c>
      <c r="J113" s="41">
        <v>68.5</v>
      </c>
      <c r="K113" s="41">
        <v>75.3</v>
      </c>
      <c r="L113" s="41"/>
      <c r="M113" s="41"/>
      <c r="N113" s="41"/>
      <c r="O113" s="41"/>
      <c r="P113" s="41"/>
      <c r="Q113" s="41"/>
      <c r="R113" s="72">
        <v>405</v>
      </c>
      <c r="S113" s="72">
        <v>405</v>
      </c>
      <c r="T113" s="72">
        <v>392</v>
      </c>
      <c r="U113" s="72">
        <v>392</v>
      </c>
      <c r="V113" s="82">
        <f t="shared" si="41"/>
        <v>22.733333333333334</v>
      </c>
      <c r="W113" s="82">
        <f t="shared" si="42"/>
        <v>52.333333333333336</v>
      </c>
      <c r="X113" s="82">
        <f t="shared" si="43"/>
        <v>0</v>
      </c>
      <c r="Y113" s="177">
        <f t="shared" si="44"/>
        <v>0</v>
      </c>
      <c r="Z113" s="367"/>
      <c r="AA113" s="362"/>
      <c r="AB113" s="362"/>
      <c r="AC113" s="362"/>
      <c r="AD113" s="362"/>
      <c r="AE113" s="362"/>
      <c r="AF113" s="362"/>
      <c r="AG113" s="362"/>
      <c r="AH113" s="362"/>
      <c r="AI113" s="553"/>
      <c r="AJ113" s="553"/>
    </row>
    <row r="114" spans="1:36" ht="15.75" x14ac:dyDescent="0.25">
      <c r="A114" s="333"/>
      <c r="B114" s="371"/>
      <c r="C114" s="369"/>
      <c r="D114" s="369"/>
      <c r="E114" s="7" t="s">
        <v>601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3"/>
      <c r="S114" s="73"/>
      <c r="T114" s="73">
        <v>392</v>
      </c>
      <c r="U114" s="73">
        <v>392</v>
      </c>
      <c r="V114" s="82">
        <f t="shared" si="41"/>
        <v>0</v>
      </c>
      <c r="W114" s="82">
        <f t="shared" si="42"/>
        <v>0</v>
      </c>
      <c r="X114" s="82">
        <f t="shared" si="43"/>
        <v>0</v>
      </c>
      <c r="Y114" s="177">
        <f t="shared" si="44"/>
        <v>0</v>
      </c>
      <c r="Z114" s="367"/>
      <c r="AA114" s="362"/>
      <c r="AB114" s="362"/>
      <c r="AC114" s="362"/>
      <c r="AD114" s="362"/>
      <c r="AE114" s="362"/>
      <c r="AF114" s="362"/>
      <c r="AG114" s="362"/>
      <c r="AH114" s="362"/>
      <c r="AI114" s="553"/>
      <c r="AJ114" s="553"/>
    </row>
    <row r="115" spans="1:36" ht="15.75" x14ac:dyDescent="0.25">
      <c r="A115" s="333"/>
      <c r="B115" s="371"/>
      <c r="C115" s="369"/>
      <c r="D115" s="369"/>
      <c r="E115" s="41" t="s">
        <v>602</v>
      </c>
      <c r="F115" s="41">
        <v>0</v>
      </c>
      <c r="G115" s="41">
        <v>1.1000000000000001</v>
      </c>
      <c r="H115" s="41">
        <v>0.3</v>
      </c>
      <c r="I115" s="41">
        <v>0.1</v>
      </c>
      <c r="J115" s="41">
        <v>0.9</v>
      </c>
      <c r="K115" s="41">
        <v>0</v>
      </c>
      <c r="L115" s="41"/>
      <c r="M115" s="41"/>
      <c r="N115" s="41"/>
      <c r="O115" s="41"/>
      <c r="P115" s="41"/>
      <c r="Q115" s="41"/>
      <c r="R115" s="72">
        <v>405</v>
      </c>
      <c r="S115" s="72">
        <v>405</v>
      </c>
      <c r="T115" s="72">
        <v>392</v>
      </c>
      <c r="U115" s="72">
        <v>392</v>
      </c>
      <c r="V115" s="82">
        <f t="shared" si="41"/>
        <v>0.70000000000000007</v>
      </c>
      <c r="W115" s="82">
        <f t="shared" si="42"/>
        <v>0.5</v>
      </c>
      <c r="X115" s="82">
        <f t="shared" si="43"/>
        <v>0</v>
      </c>
      <c r="Y115" s="177">
        <f t="shared" si="44"/>
        <v>0</v>
      </c>
      <c r="Z115" s="367"/>
      <c r="AA115" s="362"/>
      <c r="AB115" s="362"/>
      <c r="AC115" s="362"/>
      <c r="AD115" s="362"/>
      <c r="AE115" s="362"/>
      <c r="AF115" s="362"/>
      <c r="AG115" s="362"/>
      <c r="AH115" s="362"/>
      <c r="AI115" s="553"/>
      <c r="AJ115" s="553"/>
    </row>
    <row r="116" spans="1:36" ht="15.75" x14ac:dyDescent="0.25">
      <c r="A116" s="333"/>
      <c r="B116" s="371"/>
      <c r="C116" s="369"/>
      <c r="D116" s="369"/>
      <c r="E116" s="7" t="s">
        <v>603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3"/>
      <c r="S116" s="73"/>
      <c r="T116" s="73">
        <v>392</v>
      </c>
      <c r="U116" s="73">
        <v>392</v>
      </c>
      <c r="V116" s="82">
        <f t="shared" si="41"/>
        <v>0</v>
      </c>
      <c r="W116" s="82">
        <f t="shared" si="42"/>
        <v>0</v>
      </c>
      <c r="X116" s="82">
        <f t="shared" si="43"/>
        <v>0</v>
      </c>
      <c r="Y116" s="177">
        <f t="shared" si="44"/>
        <v>0</v>
      </c>
      <c r="Z116" s="367"/>
      <c r="AA116" s="362"/>
      <c r="AB116" s="362"/>
      <c r="AC116" s="362"/>
      <c r="AD116" s="362"/>
      <c r="AE116" s="362"/>
      <c r="AF116" s="362"/>
      <c r="AG116" s="362"/>
      <c r="AH116" s="362"/>
      <c r="AI116" s="553"/>
      <c r="AJ116" s="553"/>
    </row>
    <row r="117" spans="1:36" ht="15.75" x14ac:dyDescent="0.25">
      <c r="A117" s="333"/>
      <c r="B117" s="371"/>
      <c r="C117" s="369"/>
      <c r="D117" s="369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72"/>
      <c r="S117" s="72"/>
      <c r="T117" s="72"/>
      <c r="U117" s="72"/>
      <c r="V117" s="82">
        <f t="shared" si="41"/>
        <v>0</v>
      </c>
      <c r="W117" s="82">
        <f t="shared" si="42"/>
        <v>0</v>
      </c>
      <c r="X117" s="82">
        <f t="shared" si="43"/>
        <v>0</v>
      </c>
      <c r="Y117" s="177">
        <f t="shared" si="44"/>
        <v>0</v>
      </c>
      <c r="Z117" s="367"/>
      <c r="AA117" s="362"/>
      <c r="AB117" s="362"/>
      <c r="AC117" s="362"/>
      <c r="AD117" s="362"/>
      <c r="AE117" s="362"/>
      <c r="AF117" s="362"/>
      <c r="AG117" s="362"/>
      <c r="AH117" s="362"/>
      <c r="AI117" s="553"/>
      <c r="AJ117" s="553"/>
    </row>
    <row r="118" spans="1:36" ht="15.75" x14ac:dyDescent="0.25">
      <c r="A118" s="333"/>
      <c r="B118" s="371"/>
      <c r="C118" s="369"/>
      <c r="D118" s="369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3"/>
      <c r="S118" s="73"/>
      <c r="T118" s="73"/>
      <c r="U118" s="73"/>
      <c r="V118" s="82">
        <f t="shared" si="41"/>
        <v>0</v>
      </c>
      <c r="W118" s="82">
        <f t="shared" si="42"/>
        <v>0</v>
      </c>
      <c r="X118" s="82">
        <f t="shared" si="43"/>
        <v>0</v>
      </c>
      <c r="Y118" s="177">
        <f t="shared" si="44"/>
        <v>0</v>
      </c>
      <c r="Z118" s="367"/>
      <c r="AA118" s="362"/>
      <c r="AB118" s="362"/>
      <c r="AC118" s="362"/>
      <c r="AD118" s="362"/>
      <c r="AE118" s="362"/>
      <c r="AF118" s="362"/>
      <c r="AG118" s="362"/>
      <c r="AH118" s="362"/>
      <c r="AI118" s="553"/>
      <c r="AJ118" s="553"/>
    </row>
    <row r="119" spans="1:36" ht="15.75" x14ac:dyDescent="0.25">
      <c r="A119" s="333"/>
      <c r="B119" s="371"/>
      <c r="C119" s="369"/>
      <c r="D119" s="369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72"/>
      <c r="S119" s="72"/>
      <c r="T119" s="72"/>
      <c r="U119" s="72"/>
      <c r="V119" s="82">
        <f t="shared" si="41"/>
        <v>0</v>
      </c>
      <c r="W119" s="82">
        <f t="shared" si="42"/>
        <v>0</v>
      </c>
      <c r="X119" s="82">
        <f t="shared" si="43"/>
        <v>0</v>
      </c>
      <c r="Y119" s="177">
        <f t="shared" si="44"/>
        <v>0</v>
      </c>
      <c r="Z119" s="367"/>
      <c r="AA119" s="362"/>
      <c r="AB119" s="362"/>
      <c r="AC119" s="362"/>
      <c r="AD119" s="362"/>
      <c r="AE119" s="362"/>
      <c r="AF119" s="362"/>
      <c r="AG119" s="362"/>
      <c r="AH119" s="362"/>
      <c r="AI119" s="553"/>
      <c r="AJ119" s="553"/>
    </row>
    <row r="120" spans="1:36" ht="16.5" thickBot="1" x14ac:dyDescent="0.3">
      <c r="A120" s="334"/>
      <c r="B120" s="372"/>
      <c r="C120" s="360"/>
      <c r="D120" s="360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70"/>
      <c r="S120" s="70"/>
      <c r="T120" s="70"/>
      <c r="U120" s="70"/>
      <c r="V120" s="84">
        <f t="shared" si="41"/>
        <v>0</v>
      </c>
      <c r="W120" s="84">
        <f t="shared" si="42"/>
        <v>0</v>
      </c>
      <c r="X120" s="84">
        <f t="shared" si="43"/>
        <v>0</v>
      </c>
      <c r="Y120" s="178">
        <f t="shared" si="44"/>
        <v>0</v>
      </c>
      <c r="Z120" s="368"/>
      <c r="AA120" s="363"/>
      <c r="AB120" s="363"/>
      <c r="AC120" s="363"/>
      <c r="AD120" s="363"/>
      <c r="AE120" s="363"/>
      <c r="AF120" s="363"/>
      <c r="AG120" s="363"/>
      <c r="AH120" s="363"/>
      <c r="AI120" s="554"/>
      <c r="AJ120" s="554"/>
    </row>
    <row r="121" spans="1:36" ht="15.75" x14ac:dyDescent="0.25">
      <c r="A121" s="332">
        <v>17</v>
      </c>
      <c r="B121" s="370" t="s">
        <v>255</v>
      </c>
      <c r="C121" s="359" t="s">
        <v>87</v>
      </c>
      <c r="D121" s="359">
        <f>400*0.9</f>
        <v>360</v>
      </c>
      <c r="E121" s="18" t="s">
        <v>604</v>
      </c>
      <c r="F121" s="18">
        <v>0</v>
      </c>
      <c r="G121" s="18">
        <v>0</v>
      </c>
      <c r="H121" s="18">
        <v>0.2</v>
      </c>
      <c r="I121" s="18">
        <v>0</v>
      </c>
      <c r="J121" s="18">
        <v>0</v>
      </c>
      <c r="K121" s="18">
        <v>0.2</v>
      </c>
      <c r="L121" s="18"/>
      <c r="M121" s="18"/>
      <c r="N121" s="18"/>
      <c r="O121" s="18"/>
      <c r="P121" s="18"/>
      <c r="Q121" s="18"/>
      <c r="R121" s="71">
        <v>420</v>
      </c>
      <c r="S121" s="71">
        <v>420</v>
      </c>
      <c r="T121" s="71">
        <v>412</v>
      </c>
      <c r="U121" s="71">
        <v>412</v>
      </c>
      <c r="V121" s="93">
        <f t="shared" ref="V121:V149" si="51">IF(AND(F121=0,G121=0,H121=0),0,IF(AND(F121=0,G121=0),H121,IF(AND(F121=0,H121=0),G121,IF(AND(G121=0,H121=0),F121,IF(F121=0,(G121+H121)/2,IF(G121=0,(F121+H121)/2,IF(H121=0,(F121+G121)/2,(F121+G121+H121)/3)))))))</f>
        <v>0.2</v>
      </c>
      <c r="W121" s="93">
        <f t="shared" ref="W121:W149" si="52">IF(AND(I121=0,J121=0,K121=0),0,IF(AND(I121=0,J121=0),K121,IF(AND(I121=0,K121=0),J121,IF(AND(J121=0,K121=0),I121,IF(I121=0,(J121+K121)/2,IF(J121=0,(I121+K121)/2,IF(K121=0,(I121+J121)/2,(I121+J121+K121)/3)))))))</f>
        <v>0.2</v>
      </c>
      <c r="X121" s="93">
        <f t="shared" ref="X121:X149" si="53">IF(AND(L121=0,M121=0,N121=0),0,IF(AND(L121=0,M121=0),N121,IF(AND(L121=0,N121=0),M121,IF(AND(M121=0,N121=0),L121,IF(L121=0,(M121+N121)/2,IF(M121=0,(L121+N121)/2,IF(N121=0,(L121+M121)/2,(L121+M121+N121)/3)))))))</f>
        <v>0</v>
      </c>
      <c r="Y121" s="179">
        <f t="shared" ref="Y121:Y149" si="54">IF(AND(O121=0,P121=0,Q121=0),0,IF(AND(O121=0,P121=0),Q121,IF(AND(O121=0,Q121=0),P121,IF(AND(P121=0,Q121=0),O121,IF(O121=0,(P121+Q121)/2,IF(P121=0,(O121+Q121)/2,IF(Q121=0,(O121+P121)/2,(O121+P121+Q121)/3)))))))</f>
        <v>0</v>
      </c>
      <c r="Z121" s="366">
        <f>SUM(V121:V128)</f>
        <v>18.266666666666666</v>
      </c>
      <c r="AA121" s="364">
        <f>SUM(W121:W128)</f>
        <v>13.33333333333333</v>
      </c>
      <c r="AB121" s="364">
        <f>SUM(X121:X128)</f>
        <v>0</v>
      </c>
      <c r="AC121" s="364">
        <f>SUM(Y121:Y128)</f>
        <v>0</v>
      </c>
      <c r="AD121" s="361">
        <f t="shared" ref="AD121" si="55">Z121*0.38*0.9*SQRT(3)</f>
        <v>10.820467805044288</v>
      </c>
      <c r="AE121" s="361">
        <f t="shared" si="49"/>
        <v>7.8981516825140776</v>
      </c>
      <c r="AF121" s="361">
        <f t="shared" si="49"/>
        <v>0</v>
      </c>
      <c r="AG121" s="361">
        <f t="shared" si="49"/>
        <v>0</v>
      </c>
      <c r="AH121" s="364">
        <f>MAX(Z121:AC128)</f>
        <v>18.266666666666666</v>
      </c>
      <c r="AI121" s="552">
        <f t="shared" ref="AI121" si="56">AH121*0.38*0.9*SQRT(3)</f>
        <v>10.820467805044288</v>
      </c>
      <c r="AJ121" s="552">
        <f>D121-AI121</f>
        <v>349.1795321949557</v>
      </c>
    </row>
    <row r="122" spans="1:36" ht="15.75" x14ac:dyDescent="0.25">
      <c r="A122" s="333"/>
      <c r="B122" s="371"/>
      <c r="C122" s="369"/>
      <c r="D122" s="369"/>
      <c r="E122" s="7" t="s">
        <v>605</v>
      </c>
      <c r="F122" s="7">
        <v>5.9</v>
      </c>
      <c r="G122" s="7">
        <v>0.7</v>
      </c>
      <c r="H122" s="7">
        <v>6</v>
      </c>
      <c r="I122" s="7">
        <v>0.2</v>
      </c>
      <c r="J122" s="7">
        <v>0.5</v>
      </c>
      <c r="K122" s="7">
        <v>0.9</v>
      </c>
      <c r="L122" s="7"/>
      <c r="M122" s="7"/>
      <c r="N122" s="7"/>
      <c r="O122" s="7"/>
      <c r="P122" s="7"/>
      <c r="Q122" s="7"/>
      <c r="R122" s="73">
        <v>420</v>
      </c>
      <c r="S122" s="73">
        <v>420</v>
      </c>
      <c r="T122" s="73">
        <v>412</v>
      </c>
      <c r="U122" s="73">
        <v>412</v>
      </c>
      <c r="V122" s="82">
        <f t="shared" si="51"/>
        <v>4.2</v>
      </c>
      <c r="W122" s="82">
        <f t="shared" si="52"/>
        <v>0.53333333333333333</v>
      </c>
      <c r="X122" s="82">
        <f t="shared" si="53"/>
        <v>0</v>
      </c>
      <c r="Y122" s="177">
        <f t="shared" si="54"/>
        <v>0</v>
      </c>
      <c r="Z122" s="367"/>
      <c r="AA122" s="362"/>
      <c r="AB122" s="362"/>
      <c r="AC122" s="362"/>
      <c r="AD122" s="362"/>
      <c r="AE122" s="362"/>
      <c r="AF122" s="362"/>
      <c r="AG122" s="362"/>
      <c r="AH122" s="362"/>
      <c r="AI122" s="553"/>
      <c r="AJ122" s="553"/>
    </row>
    <row r="123" spans="1:36" ht="15.75" x14ac:dyDescent="0.25">
      <c r="A123" s="333"/>
      <c r="B123" s="371"/>
      <c r="C123" s="369"/>
      <c r="D123" s="369"/>
      <c r="E123" s="41" t="s">
        <v>606</v>
      </c>
      <c r="F123" s="41">
        <v>3.7</v>
      </c>
      <c r="G123" s="41">
        <v>4</v>
      </c>
      <c r="H123" s="41">
        <v>19.5</v>
      </c>
      <c r="I123" s="41">
        <v>16.899999999999999</v>
      </c>
      <c r="J123" s="41">
        <v>4.7</v>
      </c>
      <c r="K123" s="41">
        <v>10.1</v>
      </c>
      <c r="L123" s="41"/>
      <c r="M123" s="41"/>
      <c r="N123" s="41"/>
      <c r="O123" s="41"/>
      <c r="P123" s="41"/>
      <c r="Q123" s="41"/>
      <c r="R123" s="73">
        <v>420</v>
      </c>
      <c r="S123" s="73">
        <v>420</v>
      </c>
      <c r="T123" s="73">
        <v>412</v>
      </c>
      <c r="U123" s="73">
        <v>412</v>
      </c>
      <c r="V123" s="82">
        <f t="shared" si="51"/>
        <v>9.0666666666666664</v>
      </c>
      <c r="W123" s="82">
        <f t="shared" si="52"/>
        <v>10.566666666666665</v>
      </c>
      <c r="X123" s="82">
        <f t="shared" si="53"/>
        <v>0</v>
      </c>
      <c r="Y123" s="177">
        <f t="shared" si="54"/>
        <v>0</v>
      </c>
      <c r="Z123" s="367"/>
      <c r="AA123" s="362"/>
      <c r="AB123" s="362"/>
      <c r="AC123" s="362"/>
      <c r="AD123" s="362"/>
      <c r="AE123" s="362"/>
      <c r="AF123" s="362"/>
      <c r="AG123" s="362"/>
      <c r="AH123" s="362"/>
      <c r="AI123" s="553"/>
      <c r="AJ123" s="553"/>
    </row>
    <row r="124" spans="1:36" ht="15.75" x14ac:dyDescent="0.25">
      <c r="A124" s="333"/>
      <c r="B124" s="371"/>
      <c r="C124" s="369"/>
      <c r="D124" s="369"/>
      <c r="E124" s="7" t="s">
        <v>561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3"/>
      <c r="S124" s="73"/>
      <c r="T124" s="73">
        <v>412</v>
      </c>
      <c r="U124" s="73">
        <v>412</v>
      </c>
      <c r="V124" s="82">
        <f t="shared" si="51"/>
        <v>0</v>
      </c>
      <c r="W124" s="82">
        <f t="shared" si="52"/>
        <v>0</v>
      </c>
      <c r="X124" s="82">
        <f t="shared" si="53"/>
        <v>0</v>
      </c>
      <c r="Y124" s="177">
        <f t="shared" si="54"/>
        <v>0</v>
      </c>
      <c r="Z124" s="367"/>
      <c r="AA124" s="362"/>
      <c r="AB124" s="362"/>
      <c r="AC124" s="362"/>
      <c r="AD124" s="362"/>
      <c r="AE124" s="362"/>
      <c r="AF124" s="362"/>
      <c r="AG124" s="362"/>
      <c r="AH124" s="362"/>
      <c r="AI124" s="553"/>
      <c r="AJ124" s="553"/>
    </row>
    <row r="125" spans="1:36" ht="15.75" x14ac:dyDescent="0.25">
      <c r="A125" s="333"/>
      <c r="B125" s="371"/>
      <c r="C125" s="369"/>
      <c r="D125" s="369"/>
      <c r="E125" s="41" t="s">
        <v>607</v>
      </c>
      <c r="F125" s="41">
        <v>2.8</v>
      </c>
      <c r="G125" s="41">
        <v>1.2</v>
      </c>
      <c r="H125" s="41">
        <v>10.4</v>
      </c>
      <c r="I125" s="41">
        <v>0.9</v>
      </c>
      <c r="J125" s="41">
        <v>0.3</v>
      </c>
      <c r="K125" s="41">
        <v>4.9000000000000004</v>
      </c>
      <c r="L125" s="41"/>
      <c r="M125" s="41"/>
      <c r="N125" s="41"/>
      <c r="O125" s="41"/>
      <c r="P125" s="41"/>
      <c r="Q125" s="41"/>
      <c r="R125" s="72">
        <v>420</v>
      </c>
      <c r="S125" s="72">
        <v>420</v>
      </c>
      <c r="T125" s="72">
        <v>412</v>
      </c>
      <c r="U125" s="72">
        <v>412</v>
      </c>
      <c r="V125" s="82">
        <f t="shared" si="51"/>
        <v>4.8</v>
      </c>
      <c r="W125" s="82">
        <f t="shared" si="52"/>
        <v>2.0333333333333337</v>
      </c>
      <c r="X125" s="82">
        <f t="shared" si="53"/>
        <v>0</v>
      </c>
      <c r="Y125" s="177">
        <f t="shared" si="54"/>
        <v>0</v>
      </c>
      <c r="Z125" s="367"/>
      <c r="AA125" s="362"/>
      <c r="AB125" s="362"/>
      <c r="AC125" s="362"/>
      <c r="AD125" s="362"/>
      <c r="AE125" s="362"/>
      <c r="AF125" s="362"/>
      <c r="AG125" s="362"/>
      <c r="AH125" s="362"/>
      <c r="AI125" s="553"/>
      <c r="AJ125" s="553"/>
    </row>
    <row r="126" spans="1:36" ht="15.75" x14ac:dyDescent="0.25">
      <c r="A126" s="333"/>
      <c r="B126" s="371"/>
      <c r="C126" s="369"/>
      <c r="D126" s="369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3"/>
      <c r="S126" s="73"/>
      <c r="T126" s="73"/>
      <c r="U126" s="73"/>
      <c r="V126" s="82">
        <f t="shared" si="51"/>
        <v>0</v>
      </c>
      <c r="W126" s="82">
        <f t="shared" si="52"/>
        <v>0</v>
      </c>
      <c r="X126" s="82">
        <f t="shared" si="53"/>
        <v>0</v>
      </c>
      <c r="Y126" s="177">
        <f t="shared" si="54"/>
        <v>0</v>
      </c>
      <c r="Z126" s="367"/>
      <c r="AA126" s="362"/>
      <c r="AB126" s="362"/>
      <c r="AC126" s="362"/>
      <c r="AD126" s="362"/>
      <c r="AE126" s="362"/>
      <c r="AF126" s="362"/>
      <c r="AG126" s="362"/>
      <c r="AH126" s="362"/>
      <c r="AI126" s="553"/>
      <c r="AJ126" s="553"/>
    </row>
    <row r="127" spans="1:36" ht="15.75" x14ac:dyDescent="0.25">
      <c r="A127" s="333"/>
      <c r="B127" s="371"/>
      <c r="C127" s="369"/>
      <c r="D127" s="369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72"/>
      <c r="S127" s="72"/>
      <c r="T127" s="72"/>
      <c r="U127" s="72"/>
      <c r="V127" s="82">
        <f t="shared" si="51"/>
        <v>0</v>
      </c>
      <c r="W127" s="82">
        <f t="shared" si="52"/>
        <v>0</v>
      </c>
      <c r="X127" s="82">
        <f t="shared" si="53"/>
        <v>0</v>
      </c>
      <c r="Y127" s="177">
        <f t="shared" si="54"/>
        <v>0</v>
      </c>
      <c r="Z127" s="367"/>
      <c r="AA127" s="362"/>
      <c r="AB127" s="362"/>
      <c r="AC127" s="362"/>
      <c r="AD127" s="362"/>
      <c r="AE127" s="362"/>
      <c r="AF127" s="362"/>
      <c r="AG127" s="362"/>
      <c r="AH127" s="362"/>
      <c r="AI127" s="553"/>
      <c r="AJ127" s="553"/>
    </row>
    <row r="128" spans="1:36" ht="16.5" thickBot="1" x14ac:dyDescent="0.3">
      <c r="A128" s="334"/>
      <c r="B128" s="372"/>
      <c r="C128" s="360"/>
      <c r="D128" s="360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70"/>
      <c r="S128" s="70"/>
      <c r="T128" s="70"/>
      <c r="U128" s="70"/>
      <c r="V128" s="84">
        <f t="shared" si="51"/>
        <v>0</v>
      </c>
      <c r="W128" s="84">
        <f t="shared" si="52"/>
        <v>0</v>
      </c>
      <c r="X128" s="84">
        <f t="shared" si="53"/>
        <v>0</v>
      </c>
      <c r="Y128" s="178">
        <f t="shared" si="54"/>
        <v>0</v>
      </c>
      <c r="Z128" s="368"/>
      <c r="AA128" s="363"/>
      <c r="AB128" s="363"/>
      <c r="AC128" s="363"/>
      <c r="AD128" s="363"/>
      <c r="AE128" s="363"/>
      <c r="AF128" s="363"/>
      <c r="AG128" s="363"/>
      <c r="AH128" s="363"/>
      <c r="AI128" s="554"/>
      <c r="AJ128" s="554"/>
    </row>
    <row r="129" spans="1:36" ht="15.75" x14ac:dyDescent="0.25">
      <c r="A129" s="332">
        <v>18</v>
      </c>
      <c r="B129" s="370" t="s">
        <v>256</v>
      </c>
      <c r="C129" s="359" t="s">
        <v>393</v>
      </c>
      <c r="D129" s="359">
        <f>(1000+1000)*0.9</f>
        <v>1800</v>
      </c>
      <c r="E129" s="18" t="s">
        <v>608</v>
      </c>
      <c r="F129" s="18">
        <v>26</v>
      </c>
      <c r="G129" s="18">
        <v>42.8</v>
      </c>
      <c r="H129" s="18">
        <v>40.4</v>
      </c>
      <c r="I129" s="18">
        <v>60.9</v>
      </c>
      <c r="J129" s="18">
        <v>49.9</v>
      </c>
      <c r="K129" s="18">
        <v>58.9</v>
      </c>
      <c r="L129" s="18"/>
      <c r="M129" s="18"/>
      <c r="N129" s="18"/>
      <c r="O129" s="18"/>
      <c r="P129" s="18"/>
      <c r="Q129" s="18"/>
      <c r="R129" s="71">
        <v>400</v>
      </c>
      <c r="S129" s="71">
        <v>400</v>
      </c>
      <c r="T129" s="71">
        <v>373</v>
      </c>
      <c r="U129" s="71">
        <v>373</v>
      </c>
      <c r="V129" s="93">
        <f t="shared" si="51"/>
        <v>36.4</v>
      </c>
      <c r="W129" s="93">
        <f t="shared" si="52"/>
        <v>56.566666666666663</v>
      </c>
      <c r="X129" s="93">
        <f t="shared" si="53"/>
        <v>0</v>
      </c>
      <c r="Y129" s="179">
        <f t="shared" si="54"/>
        <v>0</v>
      </c>
      <c r="Z129" s="366">
        <f>SUM(V129:V138)</f>
        <v>175.4</v>
      </c>
      <c r="AA129" s="364">
        <f>SUM(W129:W138)</f>
        <v>254.60000000000002</v>
      </c>
      <c r="AB129" s="364">
        <f>SUM(X129:X138)</f>
        <v>0</v>
      </c>
      <c r="AC129" s="364">
        <f>SUM(Y129:Y138)</f>
        <v>0</v>
      </c>
      <c r="AD129" s="361">
        <f t="shared" ref="AD129:AG139" si="57">Z129*0.38*0.9*SQRT(3)</f>
        <v>103.90018538347273</v>
      </c>
      <c r="AE129" s="361">
        <f t="shared" si="57"/>
        <v>150.81520637760636</v>
      </c>
      <c r="AF129" s="361">
        <f t="shared" si="57"/>
        <v>0</v>
      </c>
      <c r="AG129" s="361">
        <f t="shared" si="57"/>
        <v>0</v>
      </c>
      <c r="AH129" s="364">
        <f>MAX(Z129:AC138)</f>
        <v>254.60000000000002</v>
      </c>
      <c r="AI129" s="552">
        <f t="shared" ref="AI129" si="58">AH129*0.38*0.9*SQRT(3)</f>
        <v>150.81520637760636</v>
      </c>
      <c r="AJ129" s="552">
        <f>D129-AI129</f>
        <v>1649.1847936223937</v>
      </c>
    </row>
    <row r="130" spans="1:36" ht="15.75" x14ac:dyDescent="0.25">
      <c r="A130" s="333"/>
      <c r="B130" s="371"/>
      <c r="C130" s="369"/>
      <c r="D130" s="369"/>
      <c r="E130" s="7" t="s">
        <v>609</v>
      </c>
      <c r="F130" s="7">
        <v>31.6</v>
      </c>
      <c r="G130" s="7">
        <v>7.8</v>
      </c>
      <c r="H130" s="7">
        <v>27.9</v>
      </c>
      <c r="I130" s="7">
        <v>41.2</v>
      </c>
      <c r="J130" s="7">
        <v>22.1</v>
      </c>
      <c r="K130" s="7">
        <v>63.4</v>
      </c>
      <c r="L130" s="7"/>
      <c r="M130" s="7"/>
      <c r="N130" s="7"/>
      <c r="O130" s="7"/>
      <c r="P130" s="7"/>
      <c r="Q130" s="7"/>
      <c r="R130" s="73">
        <v>400</v>
      </c>
      <c r="S130" s="73">
        <v>400</v>
      </c>
      <c r="T130" s="73">
        <v>373</v>
      </c>
      <c r="U130" s="73">
        <v>373</v>
      </c>
      <c r="V130" s="82">
        <f t="shared" si="51"/>
        <v>22.433333333333334</v>
      </c>
      <c r="W130" s="82">
        <f t="shared" si="52"/>
        <v>42.233333333333334</v>
      </c>
      <c r="X130" s="82">
        <f t="shared" si="53"/>
        <v>0</v>
      </c>
      <c r="Y130" s="177">
        <f t="shared" si="54"/>
        <v>0</v>
      </c>
      <c r="Z130" s="367"/>
      <c r="AA130" s="362"/>
      <c r="AB130" s="362"/>
      <c r="AC130" s="362"/>
      <c r="AD130" s="362"/>
      <c r="AE130" s="362"/>
      <c r="AF130" s="362"/>
      <c r="AG130" s="362"/>
      <c r="AH130" s="362"/>
      <c r="AI130" s="553"/>
      <c r="AJ130" s="553"/>
    </row>
    <row r="131" spans="1:36" ht="31.5" x14ac:dyDescent="0.25">
      <c r="A131" s="333"/>
      <c r="B131" s="371"/>
      <c r="C131" s="369"/>
      <c r="D131" s="369"/>
      <c r="E131" s="41" t="s">
        <v>911</v>
      </c>
      <c r="F131" s="41">
        <v>1.5</v>
      </c>
      <c r="G131" s="41">
        <v>20.7</v>
      </c>
      <c r="H131" s="41">
        <v>13.4</v>
      </c>
      <c r="I131" s="41">
        <v>2</v>
      </c>
      <c r="J131" s="41">
        <v>28.3</v>
      </c>
      <c r="K131" s="41">
        <v>13.4</v>
      </c>
      <c r="L131" s="41"/>
      <c r="M131" s="41"/>
      <c r="N131" s="41"/>
      <c r="O131" s="41"/>
      <c r="P131" s="41"/>
      <c r="Q131" s="41"/>
      <c r="R131" s="73">
        <v>400</v>
      </c>
      <c r="S131" s="73">
        <v>400</v>
      </c>
      <c r="T131" s="73">
        <v>373</v>
      </c>
      <c r="U131" s="73">
        <v>373</v>
      </c>
      <c r="V131" s="82">
        <f t="shared" si="51"/>
        <v>11.866666666666667</v>
      </c>
      <c r="W131" s="82">
        <f t="shared" si="52"/>
        <v>14.566666666666668</v>
      </c>
      <c r="X131" s="82">
        <f t="shared" si="53"/>
        <v>0</v>
      </c>
      <c r="Y131" s="177">
        <f t="shared" si="54"/>
        <v>0</v>
      </c>
      <c r="Z131" s="367"/>
      <c r="AA131" s="362"/>
      <c r="AB131" s="362"/>
      <c r="AC131" s="362"/>
      <c r="AD131" s="362"/>
      <c r="AE131" s="362"/>
      <c r="AF131" s="362"/>
      <c r="AG131" s="362"/>
      <c r="AH131" s="362"/>
      <c r="AI131" s="553"/>
      <c r="AJ131" s="553"/>
    </row>
    <row r="132" spans="1:36" ht="15.75" x14ac:dyDescent="0.25">
      <c r="A132" s="333"/>
      <c r="B132" s="371"/>
      <c r="C132" s="369"/>
      <c r="D132" s="369"/>
      <c r="E132" s="7" t="s">
        <v>610</v>
      </c>
      <c r="F132" s="7">
        <v>19</v>
      </c>
      <c r="G132" s="7">
        <v>12</v>
      </c>
      <c r="H132" s="7">
        <v>39.700000000000003</v>
      </c>
      <c r="I132" s="7">
        <v>25</v>
      </c>
      <c r="J132" s="7">
        <v>58.3</v>
      </c>
      <c r="K132" s="7">
        <v>36.299999999999997</v>
      </c>
      <c r="L132" s="7"/>
      <c r="M132" s="7"/>
      <c r="N132" s="7"/>
      <c r="O132" s="7"/>
      <c r="P132" s="7"/>
      <c r="Q132" s="7"/>
      <c r="R132" s="73">
        <v>400</v>
      </c>
      <c r="S132" s="73">
        <v>400</v>
      </c>
      <c r="T132" s="73">
        <v>373</v>
      </c>
      <c r="U132" s="73">
        <v>373</v>
      </c>
      <c r="V132" s="82">
        <f t="shared" si="51"/>
        <v>23.566666666666666</v>
      </c>
      <c r="W132" s="82">
        <f t="shared" si="52"/>
        <v>39.866666666666667</v>
      </c>
      <c r="X132" s="82">
        <f t="shared" si="53"/>
        <v>0</v>
      </c>
      <c r="Y132" s="177">
        <f t="shared" si="54"/>
        <v>0</v>
      </c>
      <c r="Z132" s="367"/>
      <c r="AA132" s="362"/>
      <c r="AB132" s="362"/>
      <c r="AC132" s="362"/>
      <c r="AD132" s="362"/>
      <c r="AE132" s="362"/>
      <c r="AF132" s="362"/>
      <c r="AG132" s="362"/>
      <c r="AH132" s="362"/>
      <c r="AI132" s="553"/>
      <c r="AJ132" s="553"/>
    </row>
    <row r="133" spans="1:36" ht="15.75" x14ac:dyDescent="0.25">
      <c r="A133" s="333"/>
      <c r="B133" s="371"/>
      <c r="C133" s="369"/>
      <c r="D133" s="369"/>
      <c r="E133" s="41" t="s">
        <v>611</v>
      </c>
      <c r="F133" s="41">
        <v>20.7</v>
      </c>
      <c r="G133" s="41">
        <v>2</v>
      </c>
      <c r="H133" s="41">
        <v>0.4</v>
      </c>
      <c r="I133" s="41">
        <v>0</v>
      </c>
      <c r="J133" s="41">
        <v>1.9</v>
      </c>
      <c r="K133" s="41">
        <v>21.7</v>
      </c>
      <c r="L133" s="41"/>
      <c r="M133" s="41"/>
      <c r="N133" s="41"/>
      <c r="O133" s="41"/>
      <c r="P133" s="41"/>
      <c r="Q133" s="41"/>
      <c r="R133" s="72">
        <v>400</v>
      </c>
      <c r="S133" s="72">
        <v>400</v>
      </c>
      <c r="T133" s="72">
        <v>373</v>
      </c>
      <c r="U133" s="72">
        <v>373</v>
      </c>
      <c r="V133" s="82">
        <f t="shared" si="51"/>
        <v>7.6999999999999993</v>
      </c>
      <c r="W133" s="82">
        <f t="shared" si="52"/>
        <v>11.799999999999999</v>
      </c>
      <c r="X133" s="82">
        <f t="shared" si="53"/>
        <v>0</v>
      </c>
      <c r="Y133" s="177">
        <f t="shared" si="54"/>
        <v>0</v>
      </c>
      <c r="Z133" s="367"/>
      <c r="AA133" s="362"/>
      <c r="AB133" s="362"/>
      <c r="AC133" s="362"/>
      <c r="AD133" s="362"/>
      <c r="AE133" s="362"/>
      <c r="AF133" s="362"/>
      <c r="AG133" s="362"/>
      <c r="AH133" s="362"/>
      <c r="AI133" s="553"/>
      <c r="AJ133" s="553"/>
    </row>
    <row r="134" spans="1:36" ht="15.75" x14ac:dyDescent="0.25">
      <c r="A134" s="333"/>
      <c r="B134" s="371"/>
      <c r="C134" s="369"/>
      <c r="D134" s="369"/>
      <c r="E134" s="7" t="s">
        <v>612</v>
      </c>
      <c r="F134" s="7">
        <v>54.3</v>
      </c>
      <c r="G134" s="7">
        <v>21.8</v>
      </c>
      <c r="H134" s="7">
        <v>11.8</v>
      </c>
      <c r="I134" s="7">
        <v>31.4</v>
      </c>
      <c r="J134" s="7">
        <v>45.6</v>
      </c>
      <c r="K134" s="7">
        <v>41.2</v>
      </c>
      <c r="L134" s="7"/>
      <c r="M134" s="7"/>
      <c r="N134" s="7"/>
      <c r="O134" s="7"/>
      <c r="P134" s="7"/>
      <c r="Q134" s="7"/>
      <c r="R134" s="73">
        <v>400</v>
      </c>
      <c r="S134" s="73">
        <v>400</v>
      </c>
      <c r="T134" s="73">
        <v>373</v>
      </c>
      <c r="U134" s="73">
        <v>373</v>
      </c>
      <c r="V134" s="82">
        <f t="shared" si="51"/>
        <v>29.299999999999997</v>
      </c>
      <c r="W134" s="82">
        <f t="shared" si="52"/>
        <v>39.4</v>
      </c>
      <c r="X134" s="82">
        <f t="shared" si="53"/>
        <v>0</v>
      </c>
      <c r="Y134" s="177">
        <f t="shared" si="54"/>
        <v>0</v>
      </c>
      <c r="Z134" s="367"/>
      <c r="AA134" s="362"/>
      <c r="AB134" s="362"/>
      <c r="AC134" s="362"/>
      <c r="AD134" s="362"/>
      <c r="AE134" s="362"/>
      <c r="AF134" s="362"/>
      <c r="AG134" s="362"/>
      <c r="AH134" s="362"/>
      <c r="AI134" s="553"/>
      <c r="AJ134" s="553"/>
    </row>
    <row r="135" spans="1:36" ht="15.75" x14ac:dyDescent="0.25">
      <c r="A135" s="333"/>
      <c r="B135" s="371"/>
      <c r="C135" s="369"/>
      <c r="D135" s="369"/>
      <c r="E135" s="41" t="s">
        <v>912</v>
      </c>
      <c r="F135" s="41">
        <v>43.5</v>
      </c>
      <c r="G135" s="41">
        <v>58.3</v>
      </c>
      <c r="H135" s="41">
        <v>29.7</v>
      </c>
      <c r="I135" s="41">
        <v>52.2</v>
      </c>
      <c r="J135" s="41">
        <v>70.900000000000006</v>
      </c>
      <c r="K135" s="41">
        <v>26.6</v>
      </c>
      <c r="L135" s="41"/>
      <c r="M135" s="41"/>
      <c r="N135" s="41"/>
      <c r="O135" s="41"/>
      <c r="P135" s="41"/>
      <c r="Q135" s="41"/>
      <c r="R135" s="72">
        <v>400</v>
      </c>
      <c r="S135" s="72">
        <v>400</v>
      </c>
      <c r="T135" s="72">
        <v>373</v>
      </c>
      <c r="U135" s="72">
        <v>373</v>
      </c>
      <c r="V135" s="82">
        <f t="shared" si="51"/>
        <v>43.833333333333336</v>
      </c>
      <c r="W135" s="82">
        <f t="shared" si="52"/>
        <v>49.900000000000006</v>
      </c>
      <c r="X135" s="82">
        <f t="shared" si="53"/>
        <v>0</v>
      </c>
      <c r="Y135" s="177">
        <f t="shared" si="54"/>
        <v>0</v>
      </c>
      <c r="Z135" s="367"/>
      <c r="AA135" s="362"/>
      <c r="AB135" s="362"/>
      <c r="AC135" s="362"/>
      <c r="AD135" s="362"/>
      <c r="AE135" s="362"/>
      <c r="AF135" s="362"/>
      <c r="AG135" s="362"/>
      <c r="AH135" s="362"/>
      <c r="AI135" s="553"/>
      <c r="AJ135" s="553"/>
    </row>
    <row r="136" spans="1:36" ht="15.75" x14ac:dyDescent="0.25">
      <c r="A136" s="333"/>
      <c r="B136" s="371"/>
      <c r="C136" s="369"/>
      <c r="D136" s="369"/>
      <c r="E136" s="7" t="s">
        <v>913</v>
      </c>
      <c r="F136" s="7">
        <v>0.3</v>
      </c>
      <c r="G136" s="7">
        <v>0.3</v>
      </c>
      <c r="H136" s="7">
        <v>0.3</v>
      </c>
      <c r="I136" s="7">
        <v>0.4</v>
      </c>
      <c r="J136" s="7">
        <v>0.2</v>
      </c>
      <c r="K136" s="7">
        <v>0.2</v>
      </c>
      <c r="L136" s="7"/>
      <c r="M136" s="7"/>
      <c r="N136" s="7"/>
      <c r="O136" s="7"/>
      <c r="P136" s="7"/>
      <c r="Q136" s="7"/>
      <c r="R136" s="73">
        <v>400</v>
      </c>
      <c r="S136" s="73">
        <v>400</v>
      </c>
      <c r="T136" s="73"/>
      <c r="U136" s="73"/>
      <c r="V136" s="82">
        <f t="shared" si="51"/>
        <v>0.3</v>
      </c>
      <c r="W136" s="82">
        <f t="shared" si="52"/>
        <v>0.26666666666666666</v>
      </c>
      <c r="X136" s="82">
        <f t="shared" si="53"/>
        <v>0</v>
      </c>
      <c r="Y136" s="177">
        <f t="shared" si="54"/>
        <v>0</v>
      </c>
      <c r="Z136" s="367"/>
      <c r="AA136" s="362"/>
      <c r="AB136" s="362"/>
      <c r="AC136" s="362"/>
      <c r="AD136" s="362"/>
      <c r="AE136" s="362"/>
      <c r="AF136" s="362"/>
      <c r="AG136" s="362"/>
      <c r="AH136" s="362"/>
      <c r="AI136" s="553"/>
      <c r="AJ136" s="553"/>
    </row>
    <row r="137" spans="1:36" ht="15.75" x14ac:dyDescent="0.25">
      <c r="A137" s="333"/>
      <c r="B137" s="371"/>
      <c r="C137" s="369"/>
      <c r="D137" s="369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72"/>
      <c r="S137" s="72"/>
      <c r="T137" s="72"/>
      <c r="U137" s="72"/>
      <c r="V137" s="82">
        <f t="shared" si="51"/>
        <v>0</v>
      </c>
      <c r="W137" s="82">
        <f t="shared" si="52"/>
        <v>0</v>
      </c>
      <c r="X137" s="82">
        <f t="shared" si="53"/>
        <v>0</v>
      </c>
      <c r="Y137" s="177">
        <f t="shared" si="54"/>
        <v>0</v>
      </c>
      <c r="Z137" s="367"/>
      <c r="AA137" s="362"/>
      <c r="AB137" s="362"/>
      <c r="AC137" s="362"/>
      <c r="AD137" s="362"/>
      <c r="AE137" s="362"/>
      <c r="AF137" s="362"/>
      <c r="AG137" s="362"/>
      <c r="AH137" s="362"/>
      <c r="AI137" s="553"/>
      <c r="AJ137" s="553"/>
    </row>
    <row r="138" spans="1:36" ht="16.5" thickBot="1" x14ac:dyDescent="0.3">
      <c r="A138" s="334"/>
      <c r="B138" s="372"/>
      <c r="C138" s="360"/>
      <c r="D138" s="360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70"/>
      <c r="S138" s="70"/>
      <c r="T138" s="70"/>
      <c r="U138" s="70"/>
      <c r="V138" s="84">
        <f t="shared" si="51"/>
        <v>0</v>
      </c>
      <c r="W138" s="84">
        <f t="shared" si="52"/>
        <v>0</v>
      </c>
      <c r="X138" s="84">
        <f t="shared" si="53"/>
        <v>0</v>
      </c>
      <c r="Y138" s="178">
        <f t="shared" si="54"/>
        <v>0</v>
      </c>
      <c r="Z138" s="368"/>
      <c r="AA138" s="363"/>
      <c r="AB138" s="363"/>
      <c r="AC138" s="363"/>
      <c r="AD138" s="363"/>
      <c r="AE138" s="363"/>
      <c r="AF138" s="363"/>
      <c r="AG138" s="363"/>
      <c r="AH138" s="363"/>
      <c r="AI138" s="554"/>
      <c r="AJ138" s="554"/>
    </row>
    <row r="139" spans="1:36" ht="15.75" x14ac:dyDescent="0.25">
      <c r="A139" s="332">
        <v>19</v>
      </c>
      <c r="B139" s="370" t="s">
        <v>257</v>
      </c>
      <c r="C139" s="359" t="s">
        <v>393</v>
      </c>
      <c r="D139" s="359">
        <f>(1000+1000)*0.9</f>
        <v>1800</v>
      </c>
      <c r="E139" s="18" t="s">
        <v>613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71"/>
      <c r="S139" s="71"/>
      <c r="T139" s="71">
        <v>388</v>
      </c>
      <c r="U139" s="71">
        <v>388</v>
      </c>
      <c r="V139" s="93">
        <f t="shared" si="51"/>
        <v>0</v>
      </c>
      <c r="W139" s="93">
        <f t="shared" si="52"/>
        <v>0</v>
      </c>
      <c r="X139" s="93">
        <f t="shared" si="53"/>
        <v>0</v>
      </c>
      <c r="Y139" s="179">
        <f t="shared" si="54"/>
        <v>0</v>
      </c>
      <c r="Z139" s="366">
        <f>SUM(V139:V148)</f>
        <v>209.86666666666665</v>
      </c>
      <c r="AA139" s="364">
        <f>SUM(W139:W148)</f>
        <v>125.46666666666667</v>
      </c>
      <c r="AB139" s="364">
        <f>SUM(X139:X148)</f>
        <v>0</v>
      </c>
      <c r="AC139" s="364">
        <f>SUM(Y139:Y148)</f>
        <v>0</v>
      </c>
      <c r="AD139" s="361">
        <f t="shared" ref="AD139" si="59">Z139*0.38*0.9*SQRT(3)</f>
        <v>124.31690748277163</v>
      </c>
      <c r="AE139" s="361">
        <f t="shared" si="57"/>
        <v>74.321607332457504</v>
      </c>
      <c r="AF139" s="361">
        <f t="shared" si="57"/>
        <v>0</v>
      </c>
      <c r="AG139" s="361">
        <f t="shared" si="57"/>
        <v>0</v>
      </c>
      <c r="AH139" s="364">
        <f>MAX(Z139:AC148)</f>
        <v>209.86666666666665</v>
      </c>
      <c r="AI139" s="552">
        <f t="shared" ref="AI139" si="60">AH139*0.38*0.9*SQRT(3)</f>
        <v>124.31690748277163</v>
      </c>
      <c r="AJ139" s="552">
        <f>D139-AI139</f>
        <v>1675.6830925172285</v>
      </c>
    </row>
    <row r="140" spans="1:36" ht="15.75" x14ac:dyDescent="0.25">
      <c r="A140" s="333"/>
      <c r="B140" s="371"/>
      <c r="C140" s="369"/>
      <c r="D140" s="369"/>
      <c r="E140" s="7" t="s">
        <v>614</v>
      </c>
      <c r="F140" s="7">
        <v>61.7</v>
      </c>
      <c r="G140" s="7">
        <v>69.5</v>
      </c>
      <c r="H140" s="7">
        <v>71.599999999999994</v>
      </c>
      <c r="I140" s="7">
        <v>56.3</v>
      </c>
      <c r="J140" s="7">
        <v>36.1</v>
      </c>
      <c r="K140" s="7">
        <v>64.099999999999994</v>
      </c>
      <c r="L140" s="7"/>
      <c r="M140" s="7"/>
      <c r="N140" s="7"/>
      <c r="O140" s="7"/>
      <c r="P140" s="7"/>
      <c r="Q140" s="7"/>
      <c r="R140" s="73">
        <v>400</v>
      </c>
      <c r="S140" s="73">
        <v>400</v>
      </c>
      <c r="T140" s="73">
        <v>388</v>
      </c>
      <c r="U140" s="73">
        <v>388</v>
      </c>
      <c r="V140" s="82">
        <f t="shared" si="51"/>
        <v>67.599999999999994</v>
      </c>
      <c r="W140" s="82">
        <f t="shared" si="52"/>
        <v>52.166666666666664</v>
      </c>
      <c r="X140" s="82">
        <f t="shared" si="53"/>
        <v>0</v>
      </c>
      <c r="Y140" s="177">
        <f t="shared" si="54"/>
        <v>0</v>
      </c>
      <c r="Z140" s="367"/>
      <c r="AA140" s="362"/>
      <c r="AB140" s="362"/>
      <c r="AC140" s="362"/>
      <c r="AD140" s="362"/>
      <c r="AE140" s="362"/>
      <c r="AF140" s="362"/>
      <c r="AG140" s="362"/>
      <c r="AH140" s="362"/>
      <c r="AI140" s="553"/>
      <c r="AJ140" s="553"/>
    </row>
    <row r="141" spans="1:36" ht="15.75" x14ac:dyDescent="0.25">
      <c r="A141" s="333"/>
      <c r="B141" s="371"/>
      <c r="C141" s="369"/>
      <c r="D141" s="369"/>
      <c r="E141" s="41" t="s">
        <v>615</v>
      </c>
      <c r="F141" s="41">
        <v>14.9</v>
      </c>
      <c r="G141" s="41">
        <v>25.9</v>
      </c>
      <c r="H141" s="41">
        <v>28.1</v>
      </c>
      <c r="I141" s="41">
        <v>9.1999999999999993</v>
      </c>
      <c r="J141" s="41">
        <v>2.2999999999999998</v>
      </c>
      <c r="K141" s="41">
        <v>3.4</v>
      </c>
      <c r="L141" s="41"/>
      <c r="M141" s="41"/>
      <c r="N141" s="41"/>
      <c r="O141" s="41"/>
      <c r="P141" s="41"/>
      <c r="Q141" s="41"/>
      <c r="R141" s="73">
        <v>400</v>
      </c>
      <c r="S141" s="73">
        <v>400</v>
      </c>
      <c r="T141" s="73">
        <v>388</v>
      </c>
      <c r="U141" s="73">
        <v>388</v>
      </c>
      <c r="V141" s="82">
        <f t="shared" si="51"/>
        <v>22.966666666666669</v>
      </c>
      <c r="W141" s="82">
        <f t="shared" si="52"/>
        <v>4.9666666666666668</v>
      </c>
      <c r="X141" s="82">
        <f t="shared" si="53"/>
        <v>0</v>
      </c>
      <c r="Y141" s="177">
        <f t="shared" si="54"/>
        <v>0</v>
      </c>
      <c r="Z141" s="367"/>
      <c r="AA141" s="362"/>
      <c r="AB141" s="362"/>
      <c r="AC141" s="362"/>
      <c r="AD141" s="362"/>
      <c r="AE141" s="362"/>
      <c r="AF141" s="362"/>
      <c r="AG141" s="362"/>
      <c r="AH141" s="362"/>
      <c r="AI141" s="553"/>
      <c r="AJ141" s="553"/>
    </row>
    <row r="142" spans="1:36" ht="15.75" x14ac:dyDescent="0.25">
      <c r="A142" s="333"/>
      <c r="B142" s="371"/>
      <c r="C142" s="369"/>
      <c r="D142" s="369"/>
      <c r="E142" s="7" t="s">
        <v>616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3">
        <v>400</v>
      </c>
      <c r="S142" s="73">
        <v>400</v>
      </c>
      <c r="T142" s="73">
        <v>388</v>
      </c>
      <c r="U142" s="73">
        <v>388</v>
      </c>
      <c r="V142" s="82">
        <f t="shared" si="51"/>
        <v>0</v>
      </c>
      <c r="W142" s="82">
        <f t="shared" si="52"/>
        <v>0</v>
      </c>
      <c r="X142" s="82">
        <f t="shared" si="53"/>
        <v>0</v>
      </c>
      <c r="Y142" s="177">
        <f t="shared" si="54"/>
        <v>0</v>
      </c>
      <c r="Z142" s="367"/>
      <c r="AA142" s="362"/>
      <c r="AB142" s="362"/>
      <c r="AC142" s="362"/>
      <c r="AD142" s="362"/>
      <c r="AE142" s="362"/>
      <c r="AF142" s="362"/>
      <c r="AG142" s="362"/>
      <c r="AH142" s="362"/>
      <c r="AI142" s="553"/>
      <c r="AJ142" s="553"/>
    </row>
    <row r="143" spans="1:36" ht="15.75" x14ac:dyDescent="0.25">
      <c r="A143" s="333"/>
      <c r="B143" s="371"/>
      <c r="C143" s="369"/>
      <c r="D143" s="369"/>
      <c r="E143" s="41" t="s">
        <v>617</v>
      </c>
      <c r="F143" s="41">
        <v>46.4</v>
      </c>
      <c r="G143" s="41">
        <v>47.9</v>
      </c>
      <c r="H143" s="41">
        <v>65.2</v>
      </c>
      <c r="I143" s="41">
        <v>30.5</v>
      </c>
      <c r="J143" s="41">
        <v>31.5</v>
      </c>
      <c r="K143" s="41">
        <v>49.6</v>
      </c>
      <c r="L143" s="41"/>
      <c r="M143" s="41"/>
      <c r="N143" s="41"/>
      <c r="O143" s="41"/>
      <c r="P143" s="41"/>
      <c r="Q143" s="41"/>
      <c r="R143" s="72">
        <v>400</v>
      </c>
      <c r="S143" s="72">
        <v>400</v>
      </c>
      <c r="T143" s="72">
        <v>388</v>
      </c>
      <c r="U143" s="72">
        <v>388</v>
      </c>
      <c r="V143" s="82">
        <f t="shared" si="51"/>
        <v>53.166666666666664</v>
      </c>
      <c r="W143" s="82">
        <f t="shared" si="52"/>
        <v>37.199999999999996</v>
      </c>
      <c r="X143" s="82">
        <f t="shared" si="53"/>
        <v>0</v>
      </c>
      <c r="Y143" s="177">
        <f t="shared" si="54"/>
        <v>0</v>
      </c>
      <c r="Z143" s="367"/>
      <c r="AA143" s="362"/>
      <c r="AB143" s="362"/>
      <c r="AC143" s="362"/>
      <c r="AD143" s="362"/>
      <c r="AE143" s="362"/>
      <c r="AF143" s="362"/>
      <c r="AG143" s="362"/>
      <c r="AH143" s="362"/>
      <c r="AI143" s="553"/>
      <c r="AJ143" s="553"/>
    </row>
    <row r="144" spans="1:36" ht="15.75" x14ac:dyDescent="0.25">
      <c r="A144" s="333"/>
      <c r="B144" s="371"/>
      <c r="C144" s="369"/>
      <c r="D144" s="369"/>
      <c r="E144" s="7" t="s">
        <v>562</v>
      </c>
      <c r="F144" s="7">
        <v>37.9</v>
      </c>
      <c r="G144" s="7">
        <v>31.2</v>
      </c>
      <c r="H144" s="7">
        <v>12.3</v>
      </c>
      <c r="I144" s="7">
        <v>17.8</v>
      </c>
      <c r="J144" s="7">
        <v>7.4</v>
      </c>
      <c r="K144" s="7">
        <v>0.2</v>
      </c>
      <c r="L144" s="7"/>
      <c r="M144" s="7"/>
      <c r="N144" s="7"/>
      <c r="O144" s="7"/>
      <c r="P144" s="7"/>
      <c r="Q144" s="7"/>
      <c r="R144" s="73">
        <v>400</v>
      </c>
      <c r="S144" s="73">
        <v>400</v>
      </c>
      <c r="T144" s="73">
        <v>388</v>
      </c>
      <c r="U144" s="73">
        <v>388</v>
      </c>
      <c r="V144" s="82">
        <f t="shared" si="51"/>
        <v>27.133333333333329</v>
      </c>
      <c r="W144" s="82">
        <f t="shared" si="52"/>
        <v>8.4666666666666668</v>
      </c>
      <c r="X144" s="82">
        <f t="shared" si="53"/>
        <v>0</v>
      </c>
      <c r="Y144" s="177">
        <f t="shared" si="54"/>
        <v>0</v>
      </c>
      <c r="Z144" s="367"/>
      <c r="AA144" s="362"/>
      <c r="AB144" s="362"/>
      <c r="AC144" s="362"/>
      <c r="AD144" s="362"/>
      <c r="AE144" s="362"/>
      <c r="AF144" s="362"/>
      <c r="AG144" s="362"/>
      <c r="AH144" s="362"/>
      <c r="AI144" s="553"/>
      <c r="AJ144" s="553"/>
    </row>
    <row r="145" spans="1:36" ht="15.75" x14ac:dyDescent="0.25">
      <c r="A145" s="333"/>
      <c r="B145" s="371"/>
      <c r="C145" s="369"/>
      <c r="D145" s="369"/>
      <c r="E145" s="41" t="s">
        <v>618</v>
      </c>
      <c r="F145" s="41">
        <v>1.2</v>
      </c>
      <c r="G145" s="41">
        <v>5.0999999999999996</v>
      </c>
      <c r="H145" s="41">
        <v>4.0999999999999996</v>
      </c>
      <c r="I145" s="41">
        <v>28.6</v>
      </c>
      <c r="J145" s="41">
        <v>7.4</v>
      </c>
      <c r="K145" s="41">
        <v>12.6</v>
      </c>
      <c r="L145" s="41"/>
      <c r="M145" s="41"/>
      <c r="N145" s="41"/>
      <c r="O145" s="41"/>
      <c r="P145" s="41"/>
      <c r="Q145" s="41"/>
      <c r="R145" s="72">
        <v>400</v>
      </c>
      <c r="S145" s="72">
        <v>400</v>
      </c>
      <c r="T145" s="72">
        <v>388</v>
      </c>
      <c r="U145" s="72">
        <v>388</v>
      </c>
      <c r="V145" s="82">
        <f t="shared" si="51"/>
        <v>3.4666666666666663</v>
      </c>
      <c r="W145" s="82">
        <f t="shared" si="52"/>
        <v>16.2</v>
      </c>
      <c r="X145" s="82">
        <f t="shared" si="53"/>
        <v>0</v>
      </c>
      <c r="Y145" s="177">
        <f t="shared" si="54"/>
        <v>0</v>
      </c>
      <c r="Z145" s="367"/>
      <c r="AA145" s="362"/>
      <c r="AB145" s="362"/>
      <c r="AC145" s="362"/>
      <c r="AD145" s="362"/>
      <c r="AE145" s="362"/>
      <c r="AF145" s="362"/>
      <c r="AG145" s="362"/>
      <c r="AH145" s="362"/>
      <c r="AI145" s="553"/>
      <c r="AJ145" s="553"/>
    </row>
    <row r="146" spans="1:36" ht="31.5" x14ac:dyDescent="0.25">
      <c r="A146" s="333"/>
      <c r="B146" s="371"/>
      <c r="C146" s="369"/>
      <c r="D146" s="369"/>
      <c r="E146" s="7" t="s">
        <v>619</v>
      </c>
      <c r="F146" s="7">
        <v>57.7</v>
      </c>
      <c r="G146" s="7">
        <v>32.9</v>
      </c>
      <c r="H146" s="7">
        <v>16</v>
      </c>
      <c r="I146" s="7">
        <v>9.1</v>
      </c>
      <c r="J146" s="7">
        <v>8.3000000000000007</v>
      </c>
      <c r="K146" s="7">
        <v>2</v>
      </c>
      <c r="L146" s="7"/>
      <c r="M146" s="7"/>
      <c r="N146" s="7"/>
      <c r="O146" s="7"/>
      <c r="P146" s="7"/>
      <c r="Q146" s="7"/>
      <c r="R146" s="73">
        <v>400</v>
      </c>
      <c r="S146" s="73">
        <v>400</v>
      </c>
      <c r="T146" s="73">
        <v>388</v>
      </c>
      <c r="U146" s="73">
        <v>388</v>
      </c>
      <c r="V146" s="82">
        <f t="shared" si="51"/>
        <v>35.533333333333331</v>
      </c>
      <c r="W146" s="82">
        <f t="shared" si="52"/>
        <v>6.4666666666666659</v>
      </c>
      <c r="X146" s="82">
        <f t="shared" si="53"/>
        <v>0</v>
      </c>
      <c r="Y146" s="177">
        <f t="shared" si="54"/>
        <v>0</v>
      </c>
      <c r="Z146" s="367"/>
      <c r="AA146" s="362"/>
      <c r="AB146" s="362"/>
      <c r="AC146" s="362"/>
      <c r="AD146" s="362"/>
      <c r="AE146" s="362"/>
      <c r="AF146" s="362"/>
      <c r="AG146" s="362"/>
      <c r="AH146" s="362"/>
      <c r="AI146" s="553"/>
      <c r="AJ146" s="553"/>
    </row>
    <row r="147" spans="1:36" ht="15.75" x14ac:dyDescent="0.25">
      <c r="A147" s="333"/>
      <c r="B147" s="371"/>
      <c r="C147" s="369"/>
      <c r="D147" s="369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72"/>
      <c r="S147" s="72"/>
      <c r="T147" s="72"/>
      <c r="U147" s="72"/>
      <c r="V147" s="82">
        <f t="shared" si="51"/>
        <v>0</v>
      </c>
      <c r="W147" s="82">
        <f t="shared" si="52"/>
        <v>0</v>
      </c>
      <c r="X147" s="82">
        <f t="shared" si="53"/>
        <v>0</v>
      </c>
      <c r="Y147" s="177">
        <f t="shared" si="54"/>
        <v>0</v>
      </c>
      <c r="Z147" s="367"/>
      <c r="AA147" s="362"/>
      <c r="AB147" s="362"/>
      <c r="AC147" s="362"/>
      <c r="AD147" s="362"/>
      <c r="AE147" s="362"/>
      <c r="AF147" s="362"/>
      <c r="AG147" s="362"/>
      <c r="AH147" s="362"/>
      <c r="AI147" s="553"/>
      <c r="AJ147" s="553"/>
    </row>
    <row r="148" spans="1:36" ht="16.5" thickBot="1" x14ac:dyDescent="0.3">
      <c r="A148" s="334"/>
      <c r="B148" s="372"/>
      <c r="C148" s="360"/>
      <c r="D148" s="360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70"/>
      <c r="S148" s="70"/>
      <c r="T148" s="70"/>
      <c r="U148" s="70"/>
      <c r="V148" s="84">
        <f t="shared" si="51"/>
        <v>0</v>
      </c>
      <c r="W148" s="84">
        <f t="shared" si="52"/>
        <v>0</v>
      </c>
      <c r="X148" s="84">
        <f t="shared" si="53"/>
        <v>0</v>
      </c>
      <c r="Y148" s="178">
        <f t="shared" si="54"/>
        <v>0</v>
      </c>
      <c r="Z148" s="368"/>
      <c r="AA148" s="363"/>
      <c r="AB148" s="363"/>
      <c r="AC148" s="363"/>
      <c r="AD148" s="363"/>
      <c r="AE148" s="363"/>
      <c r="AF148" s="363"/>
      <c r="AG148" s="363"/>
      <c r="AH148" s="363"/>
      <c r="AI148" s="554"/>
      <c r="AJ148" s="554"/>
    </row>
    <row r="149" spans="1:36" ht="15.75" x14ac:dyDescent="0.25">
      <c r="A149" s="332">
        <v>20</v>
      </c>
      <c r="B149" s="353" t="s">
        <v>636</v>
      </c>
      <c r="C149" s="359" t="s">
        <v>21</v>
      </c>
      <c r="D149" s="359">
        <f>250*0.9</f>
        <v>225</v>
      </c>
      <c r="E149" s="18"/>
      <c r="F149" s="18">
        <v>124</v>
      </c>
      <c r="G149" s="18">
        <v>117</v>
      </c>
      <c r="H149" s="18">
        <v>98</v>
      </c>
      <c r="I149" s="18">
        <v>98</v>
      </c>
      <c r="J149" s="18">
        <v>98</v>
      </c>
      <c r="K149" s="18">
        <v>88</v>
      </c>
      <c r="L149" s="18"/>
      <c r="M149" s="18"/>
      <c r="N149" s="18"/>
      <c r="O149" s="18"/>
      <c r="P149" s="18"/>
      <c r="Q149" s="18"/>
      <c r="R149" s="74">
        <v>390</v>
      </c>
      <c r="S149" s="74">
        <v>390</v>
      </c>
      <c r="T149" s="74">
        <v>390</v>
      </c>
      <c r="U149" s="74">
        <v>390</v>
      </c>
      <c r="V149" s="93">
        <f t="shared" si="51"/>
        <v>113</v>
      </c>
      <c r="W149" s="93">
        <f t="shared" si="52"/>
        <v>94.666666666666671</v>
      </c>
      <c r="X149" s="93">
        <f t="shared" si="53"/>
        <v>0</v>
      </c>
      <c r="Y149" s="179">
        <f t="shared" si="54"/>
        <v>0</v>
      </c>
      <c r="Z149" s="366">
        <f>SUM(V149:V150)</f>
        <v>113</v>
      </c>
      <c r="AA149" s="364">
        <f>SUM(W149:W150)</f>
        <v>94.666666666666671</v>
      </c>
      <c r="AB149" s="364">
        <f>SUM(X149:X150)</f>
        <v>0</v>
      </c>
      <c r="AC149" s="364">
        <f>SUM(Y149:Y150)</f>
        <v>0</v>
      </c>
      <c r="AD149" s="361">
        <f t="shared" ref="AD149:AG149" si="61">Z149*0.38*0.9*SQRT(3)</f>
        <v>66.936835509306832</v>
      </c>
      <c r="AE149" s="361">
        <f t="shared" si="61"/>
        <v>56.076876945849975</v>
      </c>
      <c r="AF149" s="361">
        <f t="shared" si="61"/>
        <v>0</v>
      </c>
      <c r="AG149" s="361">
        <f t="shared" si="61"/>
        <v>0</v>
      </c>
      <c r="AH149" s="364">
        <f>MAX(Z149:AC150)</f>
        <v>113</v>
      </c>
      <c r="AI149" s="552">
        <f t="shared" ref="AI149" si="62">AH149*0.38*0.9*SQRT(3)</f>
        <v>66.936835509306832</v>
      </c>
      <c r="AJ149" s="552">
        <f>D149-AI149</f>
        <v>158.06316449069317</v>
      </c>
    </row>
    <row r="150" spans="1:36" ht="16.5" thickBot="1" x14ac:dyDescent="0.3">
      <c r="A150" s="334"/>
      <c r="B150" s="354"/>
      <c r="C150" s="360"/>
      <c r="D150" s="360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70"/>
      <c r="S150" s="70"/>
      <c r="T150" s="70"/>
      <c r="U150" s="70"/>
      <c r="V150" s="84">
        <f t="shared" ref="V150:V152" si="63">IF(AND(F150=0,G150=0,H150=0),0,IF(AND(F150=0,G150=0),H150,IF(AND(F150=0,H150=0),G150,IF(AND(G150=0,H150=0),F150,IF(F150=0,(G150+H150)/2,IF(G150=0,(F150+H150)/2,IF(H150=0,(F150+G150)/2,(F150+G150+H150)/3)))))))</f>
        <v>0</v>
      </c>
      <c r="W150" s="84">
        <f t="shared" ref="W150:W152" si="64">IF(AND(I150=0,J150=0,K150=0),0,IF(AND(I150=0,J150=0),K150,IF(AND(I150=0,K150=0),J150,IF(AND(J150=0,K150=0),I150,IF(I150=0,(J150+K150)/2,IF(J150=0,(I150+K150)/2,IF(K150=0,(I150+J150)/2,(I150+J150+K150)/3)))))))</f>
        <v>0</v>
      </c>
      <c r="X150" s="84">
        <f t="shared" ref="X150:X152" si="65">IF(AND(L150=0,M150=0,N150=0),0,IF(AND(L150=0,M150=0),N150,IF(AND(L150=0,N150=0),M150,IF(AND(M150=0,N150=0),L150,IF(L150=0,(M150+N150)/2,IF(M150=0,(L150+N150)/2,IF(N150=0,(L150+M150)/2,(L150+M150+N150)/3)))))))</f>
        <v>0</v>
      </c>
      <c r="Y150" s="178">
        <f t="shared" ref="Y150:Y152" si="66">IF(AND(O150=0,P150=0,Q150=0),0,IF(AND(O150=0,P150=0),Q150,IF(AND(O150=0,Q150=0),P150,IF(AND(P150=0,Q150=0),O150,IF(O150=0,(P150+Q150)/2,IF(P150=0,(O150+Q150)/2,IF(Q150=0,(O150+P150)/2,(O150+P150+Q150)/3)))))))</f>
        <v>0</v>
      </c>
      <c r="Z150" s="368"/>
      <c r="AA150" s="363"/>
      <c r="AB150" s="363"/>
      <c r="AC150" s="363"/>
      <c r="AD150" s="363"/>
      <c r="AE150" s="363"/>
      <c r="AF150" s="363"/>
      <c r="AG150" s="363"/>
      <c r="AH150" s="363"/>
      <c r="AI150" s="554"/>
      <c r="AJ150" s="554"/>
    </row>
    <row r="151" spans="1:36" ht="15.75" x14ac:dyDescent="0.25">
      <c r="A151" s="332">
        <v>21</v>
      </c>
      <c r="B151" s="353" t="s">
        <v>637</v>
      </c>
      <c r="C151" s="359" t="s">
        <v>297</v>
      </c>
      <c r="D151" s="359"/>
      <c r="E151" s="18"/>
      <c r="F151" s="18">
        <v>2.2999999999999998</v>
      </c>
      <c r="G151" s="18">
        <v>2.6</v>
      </c>
      <c r="H151" s="18">
        <v>2.2999999999999998</v>
      </c>
      <c r="I151" s="18">
        <v>0</v>
      </c>
      <c r="J151" s="18">
        <v>6</v>
      </c>
      <c r="K151" s="18">
        <v>0.4</v>
      </c>
      <c r="L151" s="18"/>
      <c r="M151" s="18"/>
      <c r="N151" s="18"/>
      <c r="O151" s="18"/>
      <c r="P151" s="18"/>
      <c r="Q151" s="18"/>
      <c r="R151" s="74">
        <v>390</v>
      </c>
      <c r="S151" s="74">
        <v>390</v>
      </c>
      <c r="T151" s="74">
        <v>390</v>
      </c>
      <c r="U151" s="74">
        <v>390</v>
      </c>
      <c r="V151" s="93">
        <f t="shared" si="63"/>
        <v>2.4</v>
      </c>
      <c r="W151" s="93">
        <f t="shared" si="64"/>
        <v>3.2</v>
      </c>
      <c r="X151" s="93">
        <f t="shared" si="65"/>
        <v>0</v>
      </c>
      <c r="Y151" s="179">
        <f t="shared" si="66"/>
        <v>0</v>
      </c>
      <c r="Z151" s="366">
        <f>SUM(V151:V154)</f>
        <v>2.4</v>
      </c>
      <c r="AA151" s="364">
        <f>SUM(W151:W154)</f>
        <v>3.2</v>
      </c>
      <c r="AB151" s="364">
        <f>SUM(X151:X154)</f>
        <v>0</v>
      </c>
      <c r="AC151" s="364">
        <f>SUM(Y151:Y154)</f>
        <v>0</v>
      </c>
      <c r="AD151" s="361">
        <f t="shared" ref="AD151" si="67">Z151*0.38*0.9*SQRT(3)</f>
        <v>1.4216673028525344</v>
      </c>
      <c r="AE151" s="361">
        <f t="shared" ref="AE151" si="68">AA151*0.38*0.9*SQRT(3)</f>
        <v>1.8955564038033796</v>
      </c>
      <c r="AF151" s="361">
        <f t="shared" ref="AF151" si="69">AB151*0.38*0.9*SQRT(3)</f>
        <v>0</v>
      </c>
      <c r="AG151" s="361">
        <f t="shared" ref="AG151" si="70">AC151*0.38*0.9*SQRT(3)</f>
        <v>0</v>
      </c>
      <c r="AH151" s="364">
        <f>MAX(Z151:AC154)</f>
        <v>3.2</v>
      </c>
      <c r="AI151" s="552">
        <f t="shared" ref="AI151" si="71">AH151*0.38*0.9*SQRT(3)</f>
        <v>1.8955564038033796</v>
      </c>
      <c r="AJ151" s="552">
        <f>D151-AI151</f>
        <v>-1.8955564038033796</v>
      </c>
    </row>
    <row r="152" spans="1:36" ht="15.75" x14ac:dyDescent="0.25">
      <c r="A152" s="333"/>
      <c r="B152" s="365"/>
      <c r="C152" s="369"/>
      <c r="D152" s="369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3"/>
      <c r="S152" s="73"/>
      <c r="T152" s="73"/>
      <c r="U152" s="73"/>
      <c r="V152" s="82">
        <f t="shared" si="63"/>
        <v>0</v>
      </c>
      <c r="W152" s="82">
        <f t="shared" si="64"/>
        <v>0</v>
      </c>
      <c r="X152" s="82">
        <f t="shared" si="65"/>
        <v>0</v>
      </c>
      <c r="Y152" s="177">
        <f t="shared" si="66"/>
        <v>0</v>
      </c>
      <c r="Z152" s="367"/>
      <c r="AA152" s="362"/>
      <c r="AB152" s="362"/>
      <c r="AC152" s="362"/>
      <c r="AD152" s="362"/>
      <c r="AE152" s="362"/>
      <c r="AF152" s="362"/>
      <c r="AG152" s="362"/>
      <c r="AH152" s="362"/>
      <c r="AI152" s="553"/>
      <c r="AJ152" s="553"/>
    </row>
    <row r="153" spans="1:36" ht="15.75" x14ac:dyDescent="0.25">
      <c r="A153" s="333"/>
      <c r="B153" s="365"/>
      <c r="C153" s="369"/>
      <c r="D153" s="369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72"/>
      <c r="S153" s="72"/>
      <c r="T153" s="72"/>
      <c r="U153" s="72"/>
      <c r="V153" s="82">
        <f t="shared" ref="V153:V155" si="72">IF(AND(F153=0,G153=0,H153=0),0,IF(AND(F153=0,G153=0),H153,IF(AND(F153=0,H153=0),G153,IF(AND(G153=0,H153=0),F153,IF(F153=0,(G153+H153)/2,IF(G153=0,(F153+H153)/2,IF(H153=0,(F153+G153)/2,(F153+G153+H153)/3)))))))</f>
        <v>0</v>
      </c>
      <c r="W153" s="82">
        <f t="shared" ref="W153:W155" si="73">IF(AND(I153=0,J153=0,K153=0),0,IF(AND(I153=0,J153=0),K153,IF(AND(I153=0,K153=0),J153,IF(AND(J153=0,K153=0),I153,IF(I153=0,(J153+K153)/2,IF(J153=0,(I153+K153)/2,IF(K153=0,(I153+J153)/2,(I153+J153+K153)/3)))))))</f>
        <v>0</v>
      </c>
      <c r="X153" s="82">
        <f t="shared" ref="X153:X155" si="74">IF(AND(L153=0,M153=0,N153=0),0,IF(AND(L153=0,M153=0),N153,IF(AND(L153=0,N153=0),M153,IF(AND(M153=0,N153=0),L153,IF(L153=0,(M153+N153)/2,IF(M153=0,(L153+N153)/2,IF(N153=0,(L153+M153)/2,(L153+M153+N153)/3)))))))</f>
        <v>0</v>
      </c>
      <c r="Y153" s="177">
        <f t="shared" ref="Y153:Y155" si="75">IF(AND(O153=0,P153=0,Q153=0),0,IF(AND(O153=0,P153=0),Q153,IF(AND(O153=0,Q153=0),P153,IF(AND(P153=0,Q153=0),O153,IF(O153=0,(P153+Q153)/2,IF(P153=0,(O153+Q153)/2,IF(Q153=0,(O153+P153)/2,(O153+P153+Q153)/3)))))))</f>
        <v>0</v>
      </c>
      <c r="Z153" s="367"/>
      <c r="AA153" s="362"/>
      <c r="AB153" s="362"/>
      <c r="AC153" s="362"/>
      <c r="AD153" s="362"/>
      <c r="AE153" s="362"/>
      <c r="AF153" s="362"/>
      <c r="AG153" s="362"/>
      <c r="AH153" s="362"/>
      <c r="AI153" s="553"/>
      <c r="AJ153" s="553"/>
    </row>
    <row r="154" spans="1:36" ht="16.5" thickBot="1" x14ac:dyDescent="0.3">
      <c r="A154" s="334"/>
      <c r="B154" s="354"/>
      <c r="C154" s="360"/>
      <c r="D154" s="360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70"/>
      <c r="S154" s="70"/>
      <c r="T154" s="70"/>
      <c r="U154" s="70"/>
      <c r="V154" s="84">
        <f t="shared" si="72"/>
        <v>0</v>
      </c>
      <c r="W154" s="84">
        <f t="shared" si="73"/>
        <v>0</v>
      </c>
      <c r="X154" s="84">
        <f t="shared" si="74"/>
        <v>0</v>
      </c>
      <c r="Y154" s="178">
        <f t="shared" si="75"/>
        <v>0</v>
      </c>
      <c r="Z154" s="368"/>
      <c r="AA154" s="363"/>
      <c r="AB154" s="363"/>
      <c r="AC154" s="363"/>
      <c r="AD154" s="363"/>
      <c r="AE154" s="363"/>
      <c r="AF154" s="363"/>
      <c r="AG154" s="363"/>
      <c r="AH154" s="363"/>
      <c r="AI154" s="554"/>
      <c r="AJ154" s="554"/>
    </row>
    <row r="155" spans="1:36" ht="18.75" customHeight="1" x14ac:dyDescent="0.25">
      <c r="A155" s="351">
        <v>22</v>
      </c>
      <c r="B155" s="353" t="s">
        <v>638</v>
      </c>
      <c r="C155" s="359" t="s">
        <v>128</v>
      </c>
      <c r="D155" s="359"/>
      <c r="E155" s="18"/>
      <c r="F155" s="18">
        <v>0.2</v>
      </c>
      <c r="G155" s="18">
        <v>0.4</v>
      </c>
      <c r="H155" s="18">
        <v>12</v>
      </c>
      <c r="I155" s="18">
        <v>0.2</v>
      </c>
      <c r="J155" s="18">
        <v>0.5</v>
      </c>
      <c r="K155" s="18">
        <v>1.6</v>
      </c>
      <c r="L155" s="18"/>
      <c r="M155" s="18"/>
      <c r="N155" s="18"/>
      <c r="O155" s="18"/>
      <c r="P155" s="18"/>
      <c r="Q155" s="18"/>
      <c r="R155" s="74">
        <v>392</v>
      </c>
      <c r="S155" s="74">
        <v>390</v>
      </c>
      <c r="T155" s="74">
        <v>390</v>
      </c>
      <c r="U155" s="74">
        <v>390</v>
      </c>
      <c r="V155" s="93">
        <f t="shared" si="72"/>
        <v>4.2</v>
      </c>
      <c r="W155" s="93">
        <f t="shared" si="73"/>
        <v>0.76666666666666661</v>
      </c>
      <c r="X155" s="93">
        <f t="shared" si="74"/>
        <v>0</v>
      </c>
      <c r="Y155" s="179">
        <f t="shared" si="75"/>
        <v>0</v>
      </c>
      <c r="Z155" s="357">
        <f>SUM(V155:V156)</f>
        <v>4.2</v>
      </c>
      <c r="AA155" s="349">
        <f>SUM(W155:W156)</f>
        <v>0.76666666666666661</v>
      </c>
      <c r="AB155" s="349">
        <f>SUM(X155:X156)</f>
        <v>0</v>
      </c>
      <c r="AC155" s="349">
        <f>SUM(Y155:Y156)</f>
        <v>0</v>
      </c>
      <c r="AD155" s="349">
        <f t="shared" ref="AD155" si="76">Z155*0.38*0.9*SQRT(3)</f>
        <v>2.4879177799919354</v>
      </c>
      <c r="AE155" s="349">
        <f t="shared" ref="AE155" si="77">AA155*0.38*0.9*SQRT(3)</f>
        <v>0.45414372174455958</v>
      </c>
      <c r="AF155" s="349">
        <f t="shared" ref="AF155" si="78">AB155*0.38*0.9*SQRT(3)</f>
        <v>0</v>
      </c>
      <c r="AG155" s="349">
        <f t="shared" ref="AG155" si="79">AC155*0.38*0.9*SQRT(3)</f>
        <v>0</v>
      </c>
      <c r="AH155" s="349">
        <f>MAX(Z155:AC156)</f>
        <v>4.2</v>
      </c>
      <c r="AI155" s="555">
        <f t="shared" ref="AI155" si="80">AH155*0.38*0.9*SQRT(3)</f>
        <v>2.4879177799919354</v>
      </c>
      <c r="AJ155" s="555">
        <f>D155-AI155</f>
        <v>-2.4879177799919354</v>
      </c>
    </row>
    <row r="156" spans="1:36" ht="16.5" thickBot="1" x14ac:dyDescent="0.3">
      <c r="A156" s="352"/>
      <c r="B156" s="354"/>
      <c r="C156" s="360"/>
      <c r="D156" s="360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70"/>
      <c r="S156" s="70"/>
      <c r="T156" s="70"/>
      <c r="U156" s="70"/>
      <c r="V156" s="84">
        <f t="shared" ref="V156:V157" si="81">IF(AND(F156=0,G156=0,H156=0),0,IF(AND(F156=0,G156=0),H156,IF(AND(F156=0,H156=0),G156,IF(AND(G156=0,H156=0),F156,IF(F156=0,(G156+H156)/2,IF(G156=0,(F156+H156)/2,IF(H156=0,(F156+G156)/2,(F156+G156+H156)/3)))))))</f>
        <v>0</v>
      </c>
      <c r="W156" s="84">
        <f t="shared" ref="W156:W157" si="82">IF(AND(I156=0,J156=0,K156=0),0,IF(AND(I156=0,J156=0),K156,IF(AND(I156=0,K156=0),J156,IF(AND(J156=0,K156=0),I156,IF(I156=0,(J156+K156)/2,IF(J156=0,(I156+K156)/2,IF(K156=0,(I156+J156)/2,(I156+J156+K156)/3)))))))</f>
        <v>0</v>
      </c>
      <c r="X156" s="84">
        <f t="shared" ref="X156:X157" si="83">IF(AND(L156=0,M156=0,N156=0),0,IF(AND(L156=0,M156=0),N156,IF(AND(L156=0,N156=0),M156,IF(AND(M156=0,N156=0),L156,IF(L156=0,(M156+N156)/2,IF(M156=0,(L156+N156)/2,IF(N156=0,(L156+M156)/2,(L156+M156+N156)/3)))))))</f>
        <v>0</v>
      </c>
      <c r="Y156" s="178">
        <f t="shared" ref="Y156:Y157" si="84">IF(AND(O156=0,P156=0,Q156=0),0,IF(AND(O156=0,P156=0),Q156,IF(AND(O156=0,Q156=0),P156,IF(AND(P156=0,Q156=0),O156,IF(O156=0,(P156+Q156)/2,IF(P156=0,(O156+Q156)/2,IF(Q156=0,(O156+P156)/2,(O156+P156+Q156)/3)))))))</f>
        <v>0</v>
      </c>
      <c r="Z156" s="358"/>
      <c r="AA156" s="350"/>
      <c r="AB156" s="350"/>
      <c r="AC156" s="350"/>
      <c r="AD156" s="350"/>
      <c r="AE156" s="350"/>
      <c r="AF156" s="350"/>
      <c r="AG156" s="350"/>
      <c r="AH156" s="350"/>
      <c r="AI156" s="556"/>
      <c r="AJ156" s="556"/>
    </row>
    <row r="157" spans="1:36" ht="18.75" customHeight="1" x14ac:dyDescent="0.25">
      <c r="A157" s="351">
        <v>23</v>
      </c>
      <c r="B157" s="353" t="s">
        <v>639</v>
      </c>
      <c r="C157" s="355" t="s">
        <v>502</v>
      </c>
      <c r="D157" s="355">
        <f>(400+400)*0.9</f>
        <v>720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74"/>
      <c r="S157" s="74"/>
      <c r="T157" s="74"/>
      <c r="U157" s="74"/>
      <c r="V157" s="93">
        <f t="shared" si="81"/>
        <v>0</v>
      </c>
      <c r="W157" s="93">
        <f t="shared" si="82"/>
        <v>0</v>
      </c>
      <c r="X157" s="93">
        <f t="shared" si="83"/>
        <v>0</v>
      </c>
      <c r="Y157" s="179">
        <f t="shared" si="84"/>
        <v>0</v>
      </c>
      <c r="Z157" s="357">
        <f>SUM(V157:V158)</f>
        <v>0</v>
      </c>
      <c r="AA157" s="349">
        <f>SUM(W157:W158)</f>
        <v>0</v>
      </c>
      <c r="AB157" s="349">
        <f>SUM(X157:X158)</f>
        <v>0</v>
      </c>
      <c r="AC157" s="349">
        <f>SUM(Y157:Y158)</f>
        <v>0</v>
      </c>
      <c r="AD157" s="349">
        <f t="shared" ref="AD157" si="85">Z157*0.38*0.9*SQRT(3)</f>
        <v>0</v>
      </c>
      <c r="AE157" s="349">
        <f t="shared" ref="AE157" si="86">AA157*0.38*0.9*SQRT(3)</f>
        <v>0</v>
      </c>
      <c r="AF157" s="349">
        <f t="shared" ref="AF157" si="87">AB157*0.38*0.9*SQRT(3)</f>
        <v>0</v>
      </c>
      <c r="AG157" s="349">
        <f t="shared" ref="AG157" si="88">AC157*0.38*0.9*SQRT(3)</f>
        <v>0</v>
      </c>
      <c r="AH157" s="349">
        <f>MAX(Z157:AC158)</f>
        <v>0</v>
      </c>
      <c r="AI157" s="555">
        <f t="shared" ref="AI157" si="89">AH157*0.38*0.9*SQRT(3)</f>
        <v>0</v>
      </c>
      <c r="AJ157" s="555">
        <f>D157-AI157</f>
        <v>720</v>
      </c>
    </row>
    <row r="158" spans="1:36" ht="16.5" thickBot="1" x14ac:dyDescent="0.3">
      <c r="A158" s="352"/>
      <c r="B158" s="354"/>
      <c r="C158" s="356"/>
      <c r="D158" s="35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70"/>
      <c r="S158" s="70"/>
      <c r="T158" s="70"/>
      <c r="U158" s="70"/>
      <c r="V158" s="84">
        <f t="shared" ref="V158" si="90">IF(AND(F158=0,G158=0,H158=0),0,IF(AND(F158=0,G158=0),H158,IF(AND(F158=0,H158=0),G158,IF(AND(G158=0,H158=0),F158,IF(F158=0,(G158+H158)/2,IF(G158=0,(F158+H158)/2,IF(H158=0,(F158+G158)/2,(F158+G158+H158)/3)))))))</f>
        <v>0</v>
      </c>
      <c r="W158" s="84">
        <f t="shared" ref="W158" si="91">IF(AND(I158=0,J158=0,K158=0),0,IF(AND(I158=0,J158=0),K158,IF(AND(I158=0,K158=0),J158,IF(AND(J158=0,K158=0),I158,IF(I158=0,(J158+K158)/2,IF(J158=0,(I158+K158)/2,IF(K158=0,(I158+J158)/2,(I158+J158+K158)/3)))))))</f>
        <v>0</v>
      </c>
      <c r="X158" s="84">
        <f t="shared" ref="X158" si="92">IF(AND(L158=0,M158=0,N158=0),0,IF(AND(L158=0,M158=0),N158,IF(AND(L158=0,N158=0),M158,IF(AND(M158=0,N158=0),L158,IF(L158=0,(M158+N158)/2,IF(M158=0,(L158+N158)/2,IF(N158=0,(L158+M158)/2,(L158+M158+N158)/3)))))))</f>
        <v>0</v>
      </c>
      <c r="Y158" s="178">
        <f t="shared" ref="Y158" si="93">IF(AND(O158=0,P158=0,Q158=0),0,IF(AND(O158=0,P158=0),Q158,IF(AND(O158=0,Q158=0),P158,IF(AND(P158=0,Q158=0),O158,IF(O158=0,(P158+Q158)/2,IF(P158=0,(O158+Q158)/2,IF(Q158=0,(O158+P158)/2,(O158+P158+Q158)/3)))))))</f>
        <v>0</v>
      </c>
      <c r="Z158" s="358"/>
      <c r="AA158" s="350"/>
      <c r="AB158" s="350"/>
      <c r="AC158" s="350"/>
      <c r="AD158" s="350"/>
      <c r="AE158" s="350"/>
      <c r="AF158" s="350"/>
      <c r="AG158" s="350"/>
      <c r="AH158" s="350"/>
      <c r="AI158" s="556"/>
      <c r="AJ158" s="556"/>
    </row>
    <row r="159" spans="1:36" x14ac:dyDescent="0.25">
      <c r="AF159" s="102"/>
      <c r="AG159" s="102"/>
    </row>
  </sheetData>
  <sheetProtection password="CC55" sheet="1" objects="1" scenarios="1" formatCells="0" formatColumns="0" formatRows="0" insertRows="0"/>
  <mergeCells count="375"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AI8:AI11"/>
    <mergeCell ref="F9:K9"/>
    <mergeCell ref="L9:Q9"/>
    <mergeCell ref="F10:H10"/>
    <mergeCell ref="I10:K10"/>
    <mergeCell ref="L10:N10"/>
    <mergeCell ref="O10:Q10"/>
    <mergeCell ref="AE12:AE17"/>
    <mergeCell ref="AF12:AF17"/>
    <mergeCell ref="AG12:AG17"/>
    <mergeCell ref="AH12:AH17"/>
    <mergeCell ref="AI12:AI17"/>
    <mergeCell ref="C12:C17"/>
    <mergeCell ref="AD10:AE10"/>
    <mergeCell ref="AF10:AG10"/>
    <mergeCell ref="A12:A17"/>
    <mergeCell ref="B12:B17"/>
    <mergeCell ref="Z12:Z17"/>
    <mergeCell ref="AA12:AA17"/>
    <mergeCell ref="AB12:AB17"/>
    <mergeCell ref="AC12:AC17"/>
    <mergeCell ref="AD12:AD17"/>
    <mergeCell ref="R10:S10"/>
    <mergeCell ref="T10:U10"/>
    <mergeCell ref="V10:W10"/>
    <mergeCell ref="X10:Y10"/>
    <mergeCell ref="Z10:AA10"/>
    <mergeCell ref="AB10:AC10"/>
    <mergeCell ref="D8:D11"/>
    <mergeCell ref="D12:D17"/>
    <mergeCell ref="AD18:AD27"/>
    <mergeCell ref="AE18:AE27"/>
    <mergeCell ref="AF18:AF27"/>
    <mergeCell ref="AG18:AG27"/>
    <mergeCell ref="AH18:AH27"/>
    <mergeCell ref="AI18:AI27"/>
    <mergeCell ref="A18:A27"/>
    <mergeCell ref="B18:B27"/>
    <mergeCell ref="Z18:Z27"/>
    <mergeCell ref="AA18:AA27"/>
    <mergeCell ref="AB18:AB27"/>
    <mergeCell ref="AC18:AC27"/>
    <mergeCell ref="C18:C27"/>
    <mergeCell ref="D18:D27"/>
    <mergeCell ref="AD28:AD34"/>
    <mergeCell ref="AE28:AE34"/>
    <mergeCell ref="AF28:AF34"/>
    <mergeCell ref="AG28:AG34"/>
    <mergeCell ref="AH28:AH34"/>
    <mergeCell ref="AI28:AI34"/>
    <mergeCell ref="A28:A34"/>
    <mergeCell ref="B28:B34"/>
    <mergeCell ref="Z28:Z34"/>
    <mergeCell ref="AA28:AA34"/>
    <mergeCell ref="AB28:AB34"/>
    <mergeCell ref="AC28:AC34"/>
    <mergeCell ref="C28:C34"/>
    <mergeCell ref="D28:D34"/>
    <mergeCell ref="AD35:AD42"/>
    <mergeCell ref="AE35:AE42"/>
    <mergeCell ref="AF35:AF42"/>
    <mergeCell ref="AG35:AG42"/>
    <mergeCell ref="AH35:AH42"/>
    <mergeCell ref="AI35:AI42"/>
    <mergeCell ref="A35:A42"/>
    <mergeCell ref="B35:B42"/>
    <mergeCell ref="Z35:Z42"/>
    <mergeCell ref="AA35:AA42"/>
    <mergeCell ref="AB35:AB42"/>
    <mergeCell ref="AC35:AC42"/>
    <mergeCell ref="C35:C42"/>
    <mergeCell ref="D35:D42"/>
    <mergeCell ref="AD43:AD48"/>
    <mergeCell ref="AE43:AE48"/>
    <mergeCell ref="AF43:AF48"/>
    <mergeCell ref="AG43:AG48"/>
    <mergeCell ref="AH43:AH48"/>
    <mergeCell ref="AI43:AI48"/>
    <mergeCell ref="A43:A48"/>
    <mergeCell ref="B43:B48"/>
    <mergeCell ref="Z43:Z48"/>
    <mergeCell ref="AA43:AA48"/>
    <mergeCell ref="AB43:AB48"/>
    <mergeCell ref="AC43:AC48"/>
    <mergeCell ref="C43:C48"/>
    <mergeCell ref="D43:D48"/>
    <mergeCell ref="AD49:AD56"/>
    <mergeCell ref="AE49:AE56"/>
    <mergeCell ref="AF49:AF56"/>
    <mergeCell ref="AG49:AG56"/>
    <mergeCell ref="AH49:AH56"/>
    <mergeCell ref="AI49:AI56"/>
    <mergeCell ref="A49:A56"/>
    <mergeCell ref="B49:B56"/>
    <mergeCell ref="Z49:Z56"/>
    <mergeCell ref="AA49:AA56"/>
    <mergeCell ref="AB49:AB56"/>
    <mergeCell ref="AC49:AC56"/>
    <mergeCell ref="C49:C56"/>
    <mergeCell ref="D49:D56"/>
    <mergeCell ref="AD57:AD64"/>
    <mergeCell ref="AE57:AE64"/>
    <mergeCell ref="AF57:AF64"/>
    <mergeCell ref="AG57:AG64"/>
    <mergeCell ref="AH57:AH64"/>
    <mergeCell ref="AI57:AI64"/>
    <mergeCell ref="A57:A64"/>
    <mergeCell ref="B57:B64"/>
    <mergeCell ref="Z57:Z64"/>
    <mergeCell ref="AA57:AA64"/>
    <mergeCell ref="AB57:AB64"/>
    <mergeCell ref="AC57:AC64"/>
    <mergeCell ref="C57:C64"/>
    <mergeCell ref="D57:D64"/>
    <mergeCell ref="AD65:AD70"/>
    <mergeCell ref="AE65:AE70"/>
    <mergeCell ref="AF65:AF70"/>
    <mergeCell ref="AG65:AG70"/>
    <mergeCell ref="AH65:AH70"/>
    <mergeCell ref="AI65:AI70"/>
    <mergeCell ref="A65:A70"/>
    <mergeCell ref="B65:B70"/>
    <mergeCell ref="Z65:Z70"/>
    <mergeCell ref="AA65:AA70"/>
    <mergeCell ref="AB65:AB70"/>
    <mergeCell ref="AC65:AC70"/>
    <mergeCell ref="C65:C70"/>
    <mergeCell ref="D65:D70"/>
    <mergeCell ref="AD71:AD78"/>
    <mergeCell ref="AE71:AE78"/>
    <mergeCell ref="AF71:AF78"/>
    <mergeCell ref="AG71:AG78"/>
    <mergeCell ref="AH71:AH78"/>
    <mergeCell ref="AI71:AI78"/>
    <mergeCell ref="A71:A78"/>
    <mergeCell ref="B71:B78"/>
    <mergeCell ref="Z71:Z78"/>
    <mergeCell ref="AA71:AA78"/>
    <mergeCell ref="AB71:AB78"/>
    <mergeCell ref="AC71:AC78"/>
    <mergeCell ref="C71:C78"/>
    <mergeCell ref="D71:D78"/>
    <mergeCell ref="AD79:AD84"/>
    <mergeCell ref="AE79:AE84"/>
    <mergeCell ref="AF79:AF84"/>
    <mergeCell ref="AG79:AG84"/>
    <mergeCell ref="AH79:AH84"/>
    <mergeCell ref="AI79:AI84"/>
    <mergeCell ref="A79:A84"/>
    <mergeCell ref="B79:B84"/>
    <mergeCell ref="Z79:Z84"/>
    <mergeCell ref="AA79:AA84"/>
    <mergeCell ref="AB79:AB84"/>
    <mergeCell ref="AC79:AC84"/>
    <mergeCell ref="C79:C84"/>
    <mergeCell ref="D79:D84"/>
    <mergeCell ref="AD85:AD88"/>
    <mergeCell ref="AE85:AE88"/>
    <mergeCell ref="AF85:AF88"/>
    <mergeCell ref="AG85:AG88"/>
    <mergeCell ref="AH85:AH88"/>
    <mergeCell ref="AI85:AI88"/>
    <mergeCell ref="A85:A88"/>
    <mergeCell ref="B85:B88"/>
    <mergeCell ref="Z85:Z88"/>
    <mergeCell ref="AA85:AA88"/>
    <mergeCell ref="AB85:AB88"/>
    <mergeCell ref="AC85:AC88"/>
    <mergeCell ref="C85:C88"/>
    <mergeCell ref="D85:D88"/>
    <mergeCell ref="AD89:AD92"/>
    <mergeCell ref="AE89:AE92"/>
    <mergeCell ref="AF89:AF92"/>
    <mergeCell ref="AG89:AG92"/>
    <mergeCell ref="AH89:AH92"/>
    <mergeCell ref="AI89:AI92"/>
    <mergeCell ref="A89:A92"/>
    <mergeCell ref="B89:B92"/>
    <mergeCell ref="Z89:Z92"/>
    <mergeCell ref="AA89:AA92"/>
    <mergeCell ref="AB89:AB92"/>
    <mergeCell ref="AC89:AC92"/>
    <mergeCell ref="C89:C92"/>
    <mergeCell ref="D89:D92"/>
    <mergeCell ref="AD93:AD96"/>
    <mergeCell ref="AE93:AE96"/>
    <mergeCell ref="AF93:AF96"/>
    <mergeCell ref="AG93:AG96"/>
    <mergeCell ref="AH93:AH96"/>
    <mergeCell ref="AI93:AI96"/>
    <mergeCell ref="A93:A96"/>
    <mergeCell ref="B93:B96"/>
    <mergeCell ref="Z93:Z96"/>
    <mergeCell ref="AA93:AA96"/>
    <mergeCell ref="AB93:AB96"/>
    <mergeCell ref="AC93:AC96"/>
    <mergeCell ref="C93:C96"/>
    <mergeCell ref="D93:D96"/>
    <mergeCell ref="AD97:AD100"/>
    <mergeCell ref="AE97:AE100"/>
    <mergeCell ref="AF97:AF100"/>
    <mergeCell ref="AG97:AG100"/>
    <mergeCell ref="AH97:AH100"/>
    <mergeCell ref="AI97:AI100"/>
    <mergeCell ref="A97:A100"/>
    <mergeCell ref="B97:B100"/>
    <mergeCell ref="Z97:Z100"/>
    <mergeCell ref="AA97:AA100"/>
    <mergeCell ref="AB97:AB100"/>
    <mergeCell ref="AC97:AC100"/>
    <mergeCell ref="C97:C100"/>
    <mergeCell ref="D97:D100"/>
    <mergeCell ref="AD101:AD108"/>
    <mergeCell ref="AE101:AE108"/>
    <mergeCell ref="AF101:AF108"/>
    <mergeCell ref="AG101:AG108"/>
    <mergeCell ref="AH101:AH108"/>
    <mergeCell ref="AI101:AI108"/>
    <mergeCell ref="A101:A108"/>
    <mergeCell ref="B101:B108"/>
    <mergeCell ref="Z101:Z108"/>
    <mergeCell ref="AA101:AA108"/>
    <mergeCell ref="AB101:AB108"/>
    <mergeCell ref="AC101:AC108"/>
    <mergeCell ref="C101:C108"/>
    <mergeCell ref="D101:D108"/>
    <mergeCell ref="AD109:AD120"/>
    <mergeCell ref="AE109:AE120"/>
    <mergeCell ref="AF109:AF120"/>
    <mergeCell ref="AG109:AG120"/>
    <mergeCell ref="AH109:AH120"/>
    <mergeCell ref="AI109:AI120"/>
    <mergeCell ref="A109:A120"/>
    <mergeCell ref="B109:B120"/>
    <mergeCell ref="Z109:Z120"/>
    <mergeCell ref="AA109:AA120"/>
    <mergeCell ref="AB109:AB120"/>
    <mergeCell ref="AC109:AC120"/>
    <mergeCell ref="C109:C120"/>
    <mergeCell ref="D109:D120"/>
    <mergeCell ref="AD121:AD128"/>
    <mergeCell ref="AE121:AE128"/>
    <mergeCell ref="AF121:AF128"/>
    <mergeCell ref="AG121:AG128"/>
    <mergeCell ref="AH121:AH128"/>
    <mergeCell ref="AI121:AI128"/>
    <mergeCell ref="A121:A128"/>
    <mergeCell ref="B121:B128"/>
    <mergeCell ref="Z121:Z128"/>
    <mergeCell ref="AA121:AA128"/>
    <mergeCell ref="AB121:AB128"/>
    <mergeCell ref="AC121:AC128"/>
    <mergeCell ref="C121:C128"/>
    <mergeCell ref="D121:D128"/>
    <mergeCell ref="AD129:AD138"/>
    <mergeCell ref="AE129:AE138"/>
    <mergeCell ref="AF129:AF138"/>
    <mergeCell ref="AG129:AG138"/>
    <mergeCell ref="AH129:AH138"/>
    <mergeCell ref="AI129:AI138"/>
    <mergeCell ref="A129:A138"/>
    <mergeCell ref="B129:B138"/>
    <mergeCell ref="Z129:Z138"/>
    <mergeCell ref="AA129:AA138"/>
    <mergeCell ref="AB129:AB138"/>
    <mergeCell ref="AC129:AC138"/>
    <mergeCell ref="C129:C138"/>
    <mergeCell ref="D129:D138"/>
    <mergeCell ref="AD139:AD148"/>
    <mergeCell ref="AE139:AE148"/>
    <mergeCell ref="AF139:AF148"/>
    <mergeCell ref="AG139:AG148"/>
    <mergeCell ref="AH139:AH148"/>
    <mergeCell ref="AI139:AI148"/>
    <mergeCell ref="A139:A148"/>
    <mergeCell ref="B139:B148"/>
    <mergeCell ref="Z139:Z148"/>
    <mergeCell ref="AA139:AA148"/>
    <mergeCell ref="AB139:AB148"/>
    <mergeCell ref="AC139:AC148"/>
    <mergeCell ref="C139:C148"/>
    <mergeCell ref="D139:D148"/>
    <mergeCell ref="AD149:AD150"/>
    <mergeCell ref="AE149:AE150"/>
    <mergeCell ref="AF149:AF150"/>
    <mergeCell ref="AG149:AG150"/>
    <mergeCell ref="AH149:AH150"/>
    <mergeCell ref="AI149:AI150"/>
    <mergeCell ref="A149:A150"/>
    <mergeCell ref="B149:B150"/>
    <mergeCell ref="Z149:Z150"/>
    <mergeCell ref="AA149:AA150"/>
    <mergeCell ref="AB149:AB150"/>
    <mergeCell ref="AC149:AC150"/>
    <mergeCell ref="C149:C150"/>
    <mergeCell ref="D149:D150"/>
    <mergeCell ref="AD151:AD154"/>
    <mergeCell ref="AE151:AE154"/>
    <mergeCell ref="AF151:AF154"/>
    <mergeCell ref="AG151:AG154"/>
    <mergeCell ref="AH151:AH154"/>
    <mergeCell ref="AI151:AI154"/>
    <mergeCell ref="A151:A154"/>
    <mergeCell ref="B151:B154"/>
    <mergeCell ref="Z151:Z154"/>
    <mergeCell ref="AA151:AA154"/>
    <mergeCell ref="AB151:AB154"/>
    <mergeCell ref="AC151:AC154"/>
    <mergeCell ref="C151:C154"/>
    <mergeCell ref="D151:D154"/>
    <mergeCell ref="AD155:AD156"/>
    <mergeCell ref="AE155:AE156"/>
    <mergeCell ref="AF155:AF156"/>
    <mergeCell ref="AG155:AG156"/>
    <mergeCell ref="AH155:AH156"/>
    <mergeCell ref="AI155:AI156"/>
    <mergeCell ref="A155:A156"/>
    <mergeCell ref="B155:B156"/>
    <mergeCell ref="Z155:Z156"/>
    <mergeCell ref="AA155:AA156"/>
    <mergeCell ref="AB155:AB156"/>
    <mergeCell ref="AC155:AC156"/>
    <mergeCell ref="C155:C156"/>
    <mergeCell ref="D155:D156"/>
    <mergeCell ref="AI157:AI158"/>
    <mergeCell ref="AC157:AC158"/>
    <mergeCell ref="AD157:AD158"/>
    <mergeCell ref="AE157:AE158"/>
    <mergeCell ref="AF157:AF158"/>
    <mergeCell ref="AG157:AG158"/>
    <mergeCell ref="AH157:AH158"/>
    <mergeCell ref="A157:A158"/>
    <mergeCell ref="B157:B158"/>
    <mergeCell ref="C157:C158"/>
    <mergeCell ref="Z157:Z158"/>
    <mergeCell ref="AA157:AA158"/>
    <mergeCell ref="AB157:AB158"/>
    <mergeCell ref="D157:D158"/>
    <mergeCell ref="AJ8:AJ11"/>
    <mergeCell ref="AJ12:AJ17"/>
    <mergeCell ref="AJ18:AJ27"/>
    <mergeCell ref="AJ28:AJ34"/>
    <mergeCell ref="AJ35:AJ42"/>
    <mergeCell ref="AJ43:AJ48"/>
    <mergeCell ref="AJ49:AJ56"/>
    <mergeCell ref="AJ57:AJ64"/>
    <mergeCell ref="AJ65:AJ70"/>
    <mergeCell ref="AJ129:AJ138"/>
    <mergeCell ref="AJ139:AJ148"/>
    <mergeCell ref="AJ149:AJ150"/>
    <mergeCell ref="AJ151:AJ154"/>
    <mergeCell ref="AJ155:AJ156"/>
    <mergeCell ref="AJ157:AJ158"/>
    <mergeCell ref="AJ71:AJ78"/>
    <mergeCell ref="AJ79:AJ84"/>
    <mergeCell ref="AJ85:AJ88"/>
    <mergeCell ref="AJ89:AJ92"/>
    <mergeCell ref="AJ93:AJ96"/>
    <mergeCell ref="AJ97:AJ100"/>
    <mergeCell ref="AJ101:AJ108"/>
    <mergeCell ref="AJ109:AJ120"/>
    <mergeCell ref="AJ121:AJ128"/>
  </mergeCells>
  <pageMargins left="0.7" right="0.7" top="0.75" bottom="0.75" header="0.3" footer="0.3"/>
  <pageSetup paperSize="9" orientation="portrait" horizontalDpi="180" verticalDpi="180" r:id="rId1"/>
  <rowBreaks count="1" manualBreakCount="1">
    <brk id="4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zoomScale="40" zoomScaleNormal="40" workbookViewId="0">
      <selection activeCell="V5" sqref="V5:AH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1.14062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640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289" t="s">
        <v>876</v>
      </c>
      <c r="E8" s="286" t="s">
        <v>12</v>
      </c>
      <c r="F8" s="292" t="s">
        <v>6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1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272" t="s">
        <v>875</v>
      </c>
    </row>
    <row r="9" spans="1:36" ht="33" customHeight="1" thickBot="1" x14ac:dyDescent="0.3">
      <c r="A9" s="284"/>
      <c r="B9" s="287"/>
      <c r="C9" s="290"/>
      <c r="D9" s="290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273"/>
    </row>
    <row r="10" spans="1:36" ht="16.5" thickBot="1" x14ac:dyDescent="0.3">
      <c r="A10" s="284"/>
      <c r="B10" s="287"/>
      <c r="C10" s="290"/>
      <c r="D10" s="290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273"/>
    </row>
    <row r="11" spans="1:36" ht="16.5" thickBot="1" x14ac:dyDescent="0.3">
      <c r="A11" s="285"/>
      <c r="B11" s="288"/>
      <c r="C11" s="291"/>
      <c r="D11" s="291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274"/>
    </row>
    <row r="12" spans="1:36" ht="15.75" x14ac:dyDescent="0.25">
      <c r="A12" s="317">
        <v>1</v>
      </c>
      <c r="B12" s="377" t="s">
        <v>547</v>
      </c>
      <c r="C12" s="377" t="s">
        <v>14</v>
      </c>
      <c r="D12" s="355">
        <f>630*0.9</f>
        <v>567</v>
      </c>
      <c r="E12" s="4" t="s">
        <v>620</v>
      </c>
      <c r="F12" s="4">
        <v>18</v>
      </c>
      <c r="G12" s="4">
        <v>21.8</v>
      </c>
      <c r="H12" s="4">
        <v>24</v>
      </c>
      <c r="I12" s="4">
        <v>18.100000000000001</v>
      </c>
      <c r="J12" s="4">
        <v>10.5</v>
      </c>
      <c r="K12" s="4">
        <v>19.399999999999999</v>
      </c>
      <c r="L12" s="4"/>
      <c r="M12" s="4"/>
      <c r="N12" s="4"/>
      <c r="O12" s="4"/>
      <c r="P12" s="4"/>
      <c r="Q12" s="4"/>
      <c r="R12" s="69">
        <v>405</v>
      </c>
      <c r="S12" s="69">
        <v>405</v>
      </c>
      <c r="T12" s="69"/>
      <c r="U12" s="69"/>
      <c r="V12" s="91">
        <f t="shared" ref="V12:V33" si="0">IF(AND(F12=0,G12=0,H12=0),0,IF(AND(F12=0,G12=0),H12,IF(AND(F12=0,H12=0),G12,IF(AND(G12=0,H12=0),F12,IF(F12=0,(G12+H12)/2,IF(G12=0,(F12+H12)/2,IF(H12=0,(F12+G12)/2,(F12+G12+H12)/3)))))))</f>
        <v>21.266666666666666</v>
      </c>
      <c r="W12" s="91">
        <f t="shared" ref="W12:W33" si="1">IF(AND(I12=0,J12=0,K12=0),0,IF(AND(I12=0,J12=0),K12,IF(AND(I12=0,K12=0),J12,IF(AND(J12=0,K12=0),I12,IF(I12=0,(J12+K12)/2,IF(J12=0,(I12+K12)/2,IF(K12=0,(I12+J12)/2,(I12+J12+K12)/3)))))))</f>
        <v>16</v>
      </c>
      <c r="X12" s="91">
        <f t="shared" ref="X12:X33" si="2">IF(AND(L12=0,M12=0,N12=0),0,IF(AND(L12=0,M12=0),N12,IF(AND(L12=0,N12=0),M12,IF(AND(M12=0,N12=0),L12,IF(L12=0,(M12+N12)/2,IF(M12=0,(L12+N12)/2,IF(N12=0,(L12+M12)/2,(L12+M12+N12)/3)))))))</f>
        <v>0</v>
      </c>
      <c r="Y12" s="92">
        <f t="shared" ref="Y12:Y33" si="3">IF(AND(O12=0,P12=0,Q12=0),0,IF(AND(O12=0,P12=0),Q12,IF(AND(O12=0,Q12=0),P12,IF(AND(P12=0,Q12=0),O12,IF(O12=0,(P12+Q12)/2,IF(P12=0,(O12+Q12)/2,IF(Q12=0,(O12+P12)/2,(O12+P12+Q12)/3)))))))</f>
        <v>0</v>
      </c>
      <c r="Z12" s="378">
        <f>SUM(V12:V13)</f>
        <v>34.633333333333333</v>
      </c>
      <c r="AA12" s="361">
        <f>SUM(W12:W13)</f>
        <v>26</v>
      </c>
      <c r="AB12" s="361">
        <f>SUM(X12:X13)</f>
        <v>0</v>
      </c>
      <c r="AC12" s="361">
        <f>SUM(Y12:Y13)</f>
        <v>0</v>
      </c>
      <c r="AD12" s="361">
        <f>Z12*0.38*0.9*SQRT(3)</f>
        <v>20.515448995330324</v>
      </c>
      <c r="AE12" s="361">
        <f t="shared" ref="AE12:AG12" si="4">AA12*0.38*0.9*SQRT(3)</f>
        <v>15.401395780902458</v>
      </c>
      <c r="AF12" s="361">
        <f t="shared" si="4"/>
        <v>0</v>
      </c>
      <c r="AG12" s="361">
        <f t="shared" si="4"/>
        <v>0</v>
      </c>
      <c r="AH12" s="361">
        <f>MAX(Z12:AC13)</f>
        <v>34.633333333333333</v>
      </c>
      <c r="AI12" s="346">
        <f>AH12*0.38*0.9*SQRT(3)</f>
        <v>20.515448995330324</v>
      </c>
      <c r="AJ12" s="346">
        <f>D12-AI12</f>
        <v>546.4845510046697</v>
      </c>
    </row>
    <row r="13" spans="1:36" ht="16.5" thickBot="1" x14ac:dyDescent="0.3">
      <c r="A13" s="318"/>
      <c r="B13" s="375"/>
      <c r="C13" s="375"/>
      <c r="D13" s="374"/>
      <c r="E13" s="7" t="s">
        <v>621</v>
      </c>
      <c r="F13" s="7">
        <v>17.399999999999999</v>
      </c>
      <c r="G13" s="7">
        <v>10.5</v>
      </c>
      <c r="H13" s="7">
        <v>12.2</v>
      </c>
      <c r="I13" s="7">
        <v>1.2</v>
      </c>
      <c r="J13" s="7">
        <v>9.5</v>
      </c>
      <c r="K13" s="7">
        <v>19.3</v>
      </c>
      <c r="L13" s="7"/>
      <c r="M13" s="7"/>
      <c r="N13" s="7"/>
      <c r="O13" s="7"/>
      <c r="P13" s="7"/>
      <c r="Q13" s="7"/>
      <c r="R13" s="73">
        <v>405</v>
      </c>
      <c r="S13" s="73">
        <v>405</v>
      </c>
      <c r="T13" s="73"/>
      <c r="U13" s="73"/>
      <c r="V13" s="82">
        <f t="shared" si="0"/>
        <v>13.366666666666665</v>
      </c>
      <c r="W13" s="82">
        <f t="shared" si="1"/>
        <v>10</v>
      </c>
      <c r="X13" s="82">
        <f t="shared" si="2"/>
        <v>0</v>
      </c>
      <c r="Y13" s="83">
        <f t="shared" si="3"/>
        <v>0</v>
      </c>
      <c r="Z13" s="367"/>
      <c r="AA13" s="362"/>
      <c r="AB13" s="362"/>
      <c r="AC13" s="362"/>
      <c r="AD13" s="362"/>
      <c r="AE13" s="362"/>
      <c r="AF13" s="362"/>
      <c r="AG13" s="362"/>
      <c r="AH13" s="362"/>
      <c r="AI13" s="347"/>
      <c r="AJ13" s="347"/>
    </row>
    <row r="14" spans="1:36" ht="15.75" x14ac:dyDescent="0.25">
      <c r="A14" s="332">
        <v>2</v>
      </c>
      <c r="B14" s="379" t="s">
        <v>884</v>
      </c>
      <c r="C14" s="380" t="s">
        <v>14</v>
      </c>
      <c r="D14" s="380">
        <f>630*0.9</f>
        <v>567</v>
      </c>
      <c r="E14" s="18" t="s">
        <v>622</v>
      </c>
      <c r="F14" s="18">
        <v>0.9</v>
      </c>
      <c r="G14" s="18">
        <v>0</v>
      </c>
      <c r="H14" s="18">
        <v>2.9</v>
      </c>
      <c r="I14" s="18">
        <v>0.3</v>
      </c>
      <c r="J14" s="18">
        <v>0</v>
      </c>
      <c r="K14" s="18">
        <v>1.4</v>
      </c>
      <c r="L14" s="18"/>
      <c r="M14" s="18"/>
      <c r="N14" s="18"/>
      <c r="O14" s="18"/>
      <c r="P14" s="18"/>
      <c r="Q14" s="18"/>
      <c r="R14" s="71">
        <v>401</v>
      </c>
      <c r="S14" s="71">
        <v>401</v>
      </c>
      <c r="T14" s="71"/>
      <c r="U14" s="71"/>
      <c r="V14" s="93">
        <f t="shared" si="0"/>
        <v>1.9</v>
      </c>
      <c r="W14" s="93">
        <f t="shared" si="1"/>
        <v>0.85</v>
      </c>
      <c r="X14" s="93">
        <f t="shared" si="2"/>
        <v>0</v>
      </c>
      <c r="Y14" s="94">
        <f t="shared" si="3"/>
        <v>0</v>
      </c>
      <c r="Z14" s="366">
        <f>SUM(V14:V21)</f>
        <v>36.13333333333334</v>
      </c>
      <c r="AA14" s="364">
        <f>SUM(W14:W21)</f>
        <v>35.449999999999996</v>
      </c>
      <c r="AB14" s="364">
        <f>SUM(X14:X21)</f>
        <v>0</v>
      </c>
      <c r="AC14" s="364">
        <f>SUM(Y14:Y21)</f>
        <v>0</v>
      </c>
      <c r="AD14" s="361">
        <f t="shared" ref="AD14:AG14" si="5">Z14*0.38*0.9*SQRT(3)</f>
        <v>21.403991059613162</v>
      </c>
      <c r="AE14" s="361">
        <f t="shared" si="5"/>
        <v>20.999210785884308</v>
      </c>
      <c r="AF14" s="361">
        <f t="shared" si="5"/>
        <v>0</v>
      </c>
      <c r="AG14" s="361">
        <f t="shared" si="5"/>
        <v>0</v>
      </c>
      <c r="AH14" s="364">
        <f>MAX(Z14:AC21)</f>
        <v>36.13333333333334</v>
      </c>
      <c r="AI14" s="346">
        <f t="shared" ref="AI14" si="6">AH14*0.38*0.9*SQRT(3)</f>
        <v>21.403991059613162</v>
      </c>
      <c r="AJ14" s="346">
        <f>D14-AI14</f>
        <v>545.59600894038681</v>
      </c>
    </row>
    <row r="15" spans="1:36" ht="15.75" x14ac:dyDescent="0.25">
      <c r="A15" s="333"/>
      <c r="B15" s="365"/>
      <c r="C15" s="369"/>
      <c r="D15" s="369"/>
      <c r="E15" s="7" t="s">
        <v>623</v>
      </c>
      <c r="F15" s="7">
        <v>14</v>
      </c>
      <c r="G15" s="7">
        <v>31.3</v>
      </c>
      <c r="H15" s="7">
        <v>28.6</v>
      </c>
      <c r="I15" s="7">
        <v>14.3</v>
      </c>
      <c r="J15" s="7">
        <v>42.5</v>
      </c>
      <c r="K15" s="7">
        <v>41.3</v>
      </c>
      <c r="L15" s="7"/>
      <c r="M15" s="7"/>
      <c r="N15" s="7"/>
      <c r="O15" s="7"/>
      <c r="P15" s="7"/>
      <c r="Q15" s="7"/>
      <c r="R15" s="73">
        <v>401</v>
      </c>
      <c r="S15" s="73">
        <v>401</v>
      </c>
      <c r="T15" s="73"/>
      <c r="U15" s="73"/>
      <c r="V15" s="82">
        <f t="shared" si="0"/>
        <v>24.633333333333336</v>
      </c>
      <c r="W15" s="82">
        <f t="shared" si="1"/>
        <v>32.699999999999996</v>
      </c>
      <c r="X15" s="82">
        <f t="shared" si="2"/>
        <v>0</v>
      </c>
      <c r="Y15" s="83">
        <f t="shared" si="3"/>
        <v>0</v>
      </c>
      <c r="Z15" s="367"/>
      <c r="AA15" s="362"/>
      <c r="AB15" s="362"/>
      <c r="AC15" s="362"/>
      <c r="AD15" s="362"/>
      <c r="AE15" s="362"/>
      <c r="AF15" s="362"/>
      <c r="AG15" s="362"/>
      <c r="AH15" s="362"/>
      <c r="AI15" s="347"/>
      <c r="AJ15" s="347"/>
    </row>
    <row r="16" spans="1:36" ht="15.75" x14ac:dyDescent="0.25">
      <c r="A16" s="333"/>
      <c r="B16" s="365"/>
      <c r="C16" s="369"/>
      <c r="D16" s="369"/>
      <c r="E16" s="41" t="s">
        <v>624</v>
      </c>
      <c r="F16" s="41">
        <v>1.1000000000000001</v>
      </c>
      <c r="G16" s="41">
        <v>1.1000000000000001</v>
      </c>
      <c r="H16" s="41">
        <v>0</v>
      </c>
      <c r="I16" s="41">
        <v>1.2</v>
      </c>
      <c r="J16" s="41">
        <v>0.8</v>
      </c>
      <c r="K16" s="41">
        <v>0</v>
      </c>
      <c r="L16" s="41"/>
      <c r="M16" s="41"/>
      <c r="N16" s="41"/>
      <c r="O16" s="41"/>
      <c r="P16" s="41"/>
      <c r="Q16" s="41"/>
      <c r="R16" s="72">
        <v>401</v>
      </c>
      <c r="S16" s="72">
        <v>401</v>
      </c>
      <c r="T16" s="72"/>
      <c r="U16" s="72"/>
      <c r="V16" s="82">
        <f t="shared" si="0"/>
        <v>1.1000000000000001</v>
      </c>
      <c r="W16" s="82">
        <f t="shared" si="1"/>
        <v>1</v>
      </c>
      <c r="X16" s="82">
        <f t="shared" si="2"/>
        <v>0</v>
      </c>
      <c r="Y16" s="83">
        <f t="shared" si="3"/>
        <v>0</v>
      </c>
      <c r="Z16" s="367"/>
      <c r="AA16" s="362"/>
      <c r="AB16" s="362"/>
      <c r="AC16" s="362"/>
      <c r="AD16" s="362"/>
      <c r="AE16" s="362"/>
      <c r="AF16" s="362"/>
      <c r="AG16" s="362"/>
      <c r="AH16" s="362"/>
      <c r="AI16" s="347"/>
      <c r="AJ16" s="347"/>
    </row>
    <row r="17" spans="1:36" ht="15.75" x14ac:dyDescent="0.25">
      <c r="A17" s="333"/>
      <c r="B17" s="365"/>
      <c r="C17" s="369"/>
      <c r="D17" s="369"/>
      <c r="E17" s="7" t="s">
        <v>625</v>
      </c>
      <c r="F17" s="7">
        <v>9.1</v>
      </c>
      <c r="G17" s="7">
        <v>14.8</v>
      </c>
      <c r="H17" s="7">
        <v>1.6</v>
      </c>
      <c r="I17" s="7">
        <v>0.5</v>
      </c>
      <c r="J17" s="7">
        <v>1.2</v>
      </c>
      <c r="K17" s="7">
        <v>1</v>
      </c>
      <c r="L17" s="7"/>
      <c r="M17" s="7"/>
      <c r="N17" s="7"/>
      <c r="O17" s="7"/>
      <c r="P17" s="7"/>
      <c r="Q17" s="7"/>
      <c r="R17" s="73">
        <v>401</v>
      </c>
      <c r="S17" s="73">
        <v>401</v>
      </c>
      <c r="T17" s="73"/>
      <c r="U17" s="73"/>
      <c r="V17" s="82">
        <f t="shared" si="0"/>
        <v>8.5</v>
      </c>
      <c r="W17" s="82">
        <f t="shared" si="1"/>
        <v>0.9</v>
      </c>
      <c r="X17" s="82">
        <f t="shared" si="2"/>
        <v>0</v>
      </c>
      <c r="Y17" s="83">
        <f t="shared" si="3"/>
        <v>0</v>
      </c>
      <c r="Z17" s="367"/>
      <c r="AA17" s="362"/>
      <c r="AB17" s="362"/>
      <c r="AC17" s="362"/>
      <c r="AD17" s="362"/>
      <c r="AE17" s="362"/>
      <c r="AF17" s="362"/>
      <c r="AG17" s="362"/>
      <c r="AH17" s="362"/>
      <c r="AI17" s="347"/>
      <c r="AJ17" s="347"/>
    </row>
    <row r="18" spans="1:36" ht="15.75" x14ac:dyDescent="0.25">
      <c r="A18" s="333"/>
      <c r="B18" s="365"/>
      <c r="C18" s="369"/>
      <c r="D18" s="369"/>
      <c r="E18" s="41" t="s">
        <v>622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72"/>
      <c r="S18" s="72"/>
      <c r="T18" s="72"/>
      <c r="U18" s="72"/>
      <c r="V18" s="82">
        <f t="shared" si="0"/>
        <v>0</v>
      </c>
      <c r="W18" s="82">
        <f t="shared" si="1"/>
        <v>0</v>
      </c>
      <c r="X18" s="82">
        <f t="shared" si="2"/>
        <v>0</v>
      </c>
      <c r="Y18" s="83">
        <f t="shared" si="3"/>
        <v>0</v>
      </c>
      <c r="Z18" s="367"/>
      <c r="AA18" s="362"/>
      <c r="AB18" s="362"/>
      <c r="AC18" s="362"/>
      <c r="AD18" s="362"/>
      <c r="AE18" s="362"/>
      <c r="AF18" s="362"/>
      <c r="AG18" s="362"/>
      <c r="AH18" s="362"/>
      <c r="AI18" s="347"/>
      <c r="AJ18" s="347"/>
    </row>
    <row r="19" spans="1:36" ht="15.75" x14ac:dyDescent="0.25">
      <c r="A19" s="333"/>
      <c r="B19" s="365"/>
      <c r="C19" s="369"/>
      <c r="D19" s="36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3"/>
      <c r="S19" s="73"/>
      <c r="T19" s="73"/>
      <c r="U19" s="73"/>
      <c r="V19" s="82">
        <f t="shared" si="0"/>
        <v>0</v>
      </c>
      <c r="W19" s="82">
        <f t="shared" si="1"/>
        <v>0</v>
      </c>
      <c r="X19" s="82">
        <f t="shared" si="2"/>
        <v>0</v>
      </c>
      <c r="Y19" s="83">
        <f t="shared" si="3"/>
        <v>0</v>
      </c>
      <c r="Z19" s="367"/>
      <c r="AA19" s="362"/>
      <c r="AB19" s="362"/>
      <c r="AC19" s="362"/>
      <c r="AD19" s="362"/>
      <c r="AE19" s="362"/>
      <c r="AF19" s="362"/>
      <c r="AG19" s="362"/>
      <c r="AH19" s="362"/>
      <c r="AI19" s="347"/>
      <c r="AJ19" s="347"/>
    </row>
    <row r="20" spans="1:36" ht="15.75" x14ac:dyDescent="0.25">
      <c r="A20" s="333"/>
      <c r="B20" s="365"/>
      <c r="C20" s="369"/>
      <c r="D20" s="36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72"/>
      <c r="S20" s="72"/>
      <c r="T20" s="72"/>
      <c r="U20" s="72"/>
      <c r="V20" s="82">
        <f t="shared" si="0"/>
        <v>0</v>
      </c>
      <c r="W20" s="82">
        <f t="shared" si="1"/>
        <v>0</v>
      </c>
      <c r="X20" s="82">
        <f t="shared" si="2"/>
        <v>0</v>
      </c>
      <c r="Y20" s="83">
        <f t="shared" si="3"/>
        <v>0</v>
      </c>
      <c r="Z20" s="367"/>
      <c r="AA20" s="362"/>
      <c r="AB20" s="362"/>
      <c r="AC20" s="362"/>
      <c r="AD20" s="362"/>
      <c r="AE20" s="362"/>
      <c r="AF20" s="362"/>
      <c r="AG20" s="362"/>
      <c r="AH20" s="362"/>
      <c r="AI20" s="347"/>
      <c r="AJ20" s="347"/>
    </row>
    <row r="21" spans="1:36" ht="16.5" thickBot="1" x14ac:dyDescent="0.3">
      <c r="A21" s="334"/>
      <c r="B21" s="354"/>
      <c r="C21" s="360"/>
      <c r="D21" s="360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70"/>
      <c r="S21" s="70"/>
      <c r="T21" s="70"/>
      <c r="U21" s="70"/>
      <c r="V21" s="84">
        <f t="shared" si="0"/>
        <v>0</v>
      </c>
      <c r="W21" s="84">
        <f t="shared" si="1"/>
        <v>0</v>
      </c>
      <c r="X21" s="84">
        <f t="shared" si="2"/>
        <v>0</v>
      </c>
      <c r="Y21" s="85">
        <f t="shared" si="3"/>
        <v>0</v>
      </c>
      <c r="Z21" s="368"/>
      <c r="AA21" s="363"/>
      <c r="AB21" s="363"/>
      <c r="AC21" s="363"/>
      <c r="AD21" s="363"/>
      <c r="AE21" s="363"/>
      <c r="AF21" s="363"/>
      <c r="AG21" s="363"/>
      <c r="AH21" s="363"/>
      <c r="AI21" s="348"/>
      <c r="AJ21" s="348"/>
    </row>
    <row r="22" spans="1:36" ht="15.75" x14ac:dyDescent="0.25">
      <c r="A22" s="317">
        <v>3</v>
      </c>
      <c r="B22" s="377" t="s">
        <v>641</v>
      </c>
      <c r="C22" s="355" t="s">
        <v>14</v>
      </c>
      <c r="D22" s="355">
        <f>630*0.9</f>
        <v>567</v>
      </c>
      <c r="E22" s="4" t="s">
        <v>626</v>
      </c>
      <c r="F22" s="4">
        <v>150.19999999999999</v>
      </c>
      <c r="G22" s="4">
        <v>165</v>
      </c>
      <c r="H22" s="4">
        <v>205</v>
      </c>
      <c r="I22" s="4">
        <v>153.4</v>
      </c>
      <c r="J22" s="4">
        <v>189.5</v>
      </c>
      <c r="K22" s="4">
        <v>168.7</v>
      </c>
      <c r="L22" s="4"/>
      <c r="M22" s="4"/>
      <c r="N22" s="4"/>
      <c r="O22" s="4"/>
      <c r="P22" s="4"/>
      <c r="Q22" s="4"/>
      <c r="R22" s="75">
        <v>405</v>
      </c>
      <c r="S22" s="75">
        <v>405</v>
      </c>
      <c r="T22" s="75"/>
      <c r="U22" s="75"/>
      <c r="V22" s="91">
        <f t="shared" si="0"/>
        <v>173.4</v>
      </c>
      <c r="W22" s="91">
        <f t="shared" si="1"/>
        <v>170.53333333333333</v>
      </c>
      <c r="X22" s="91">
        <f t="shared" si="2"/>
        <v>0</v>
      </c>
      <c r="Y22" s="92">
        <f t="shared" si="3"/>
        <v>0</v>
      </c>
      <c r="Z22" s="378">
        <f>SUM(V22:V24)</f>
        <v>173.4</v>
      </c>
      <c r="AA22" s="361">
        <f>SUM(W22:W24)</f>
        <v>170.53333333333333</v>
      </c>
      <c r="AB22" s="361">
        <f>SUM(X22:X24)</f>
        <v>0</v>
      </c>
      <c r="AC22" s="361">
        <f>SUM(Y22:Y24)</f>
        <v>0</v>
      </c>
      <c r="AD22" s="361">
        <f t="shared" ref="AD22:AG32" si="7">Z22*0.38*0.9*SQRT(3)</f>
        <v>102.7154626310956</v>
      </c>
      <c r="AE22" s="361">
        <f t="shared" si="7"/>
        <v>101.01736001935508</v>
      </c>
      <c r="AF22" s="361">
        <f t="shared" si="7"/>
        <v>0</v>
      </c>
      <c r="AG22" s="361">
        <f t="shared" si="7"/>
        <v>0</v>
      </c>
      <c r="AH22" s="361">
        <f>MAX(Z22:AC24)</f>
        <v>173.4</v>
      </c>
      <c r="AI22" s="346">
        <f t="shared" ref="AI22" si="8">AH22*0.38*0.9*SQRT(3)</f>
        <v>102.7154626310956</v>
      </c>
      <c r="AJ22" s="346">
        <f>D22-AI22</f>
        <v>464.28453736890441</v>
      </c>
    </row>
    <row r="23" spans="1:36" ht="15.75" x14ac:dyDescent="0.25">
      <c r="A23" s="318"/>
      <c r="B23" s="375"/>
      <c r="C23" s="373"/>
      <c r="D23" s="37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3"/>
      <c r="S23" s="73"/>
      <c r="T23" s="73"/>
      <c r="U23" s="73"/>
      <c r="V23" s="82">
        <f t="shared" si="0"/>
        <v>0</v>
      </c>
      <c r="W23" s="82">
        <f t="shared" si="1"/>
        <v>0</v>
      </c>
      <c r="X23" s="82">
        <f t="shared" si="2"/>
        <v>0</v>
      </c>
      <c r="Y23" s="83">
        <f t="shared" si="3"/>
        <v>0</v>
      </c>
      <c r="Z23" s="367"/>
      <c r="AA23" s="362"/>
      <c r="AB23" s="362"/>
      <c r="AC23" s="362"/>
      <c r="AD23" s="362"/>
      <c r="AE23" s="362"/>
      <c r="AF23" s="362"/>
      <c r="AG23" s="362"/>
      <c r="AH23" s="362"/>
      <c r="AI23" s="347"/>
      <c r="AJ23" s="347"/>
    </row>
    <row r="24" spans="1:36" ht="16.5" thickBot="1" x14ac:dyDescent="0.3">
      <c r="A24" s="319"/>
      <c r="B24" s="376"/>
      <c r="C24" s="356"/>
      <c r="D24" s="35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70"/>
      <c r="S24" s="70"/>
      <c r="T24" s="70"/>
      <c r="U24" s="70"/>
      <c r="V24" s="84"/>
      <c r="W24" s="84"/>
      <c r="X24" s="84"/>
      <c r="Y24" s="85"/>
      <c r="Z24" s="368"/>
      <c r="AA24" s="363"/>
      <c r="AB24" s="363"/>
      <c r="AC24" s="363"/>
      <c r="AD24" s="363"/>
      <c r="AE24" s="363"/>
      <c r="AF24" s="363"/>
      <c r="AG24" s="363"/>
      <c r="AH24" s="363"/>
      <c r="AI24" s="348"/>
      <c r="AJ24" s="348"/>
    </row>
    <row r="25" spans="1:36" ht="15.75" x14ac:dyDescent="0.25">
      <c r="A25" s="381">
        <v>4</v>
      </c>
      <c r="B25" s="382" t="s">
        <v>642</v>
      </c>
      <c r="C25" s="359" t="s">
        <v>87</v>
      </c>
      <c r="D25" s="359">
        <f>400*0.9</f>
        <v>360</v>
      </c>
      <c r="E25" s="4" t="s">
        <v>627</v>
      </c>
      <c r="F25" s="4">
        <v>21.8</v>
      </c>
      <c r="G25" s="4">
        <v>17</v>
      </c>
      <c r="H25" s="4">
        <v>7.6</v>
      </c>
      <c r="I25" s="4">
        <v>12</v>
      </c>
      <c r="J25" s="4">
        <v>16.100000000000001</v>
      </c>
      <c r="K25" s="4">
        <v>14.5</v>
      </c>
      <c r="L25" s="4"/>
      <c r="M25" s="4"/>
      <c r="N25" s="4"/>
      <c r="O25" s="4"/>
      <c r="P25" s="4"/>
      <c r="Q25" s="4"/>
      <c r="R25" s="75">
        <v>405</v>
      </c>
      <c r="S25" s="75">
        <v>405</v>
      </c>
      <c r="T25" s="75"/>
      <c r="U25" s="75"/>
      <c r="V25" s="91">
        <f t="shared" si="0"/>
        <v>15.466666666666667</v>
      </c>
      <c r="W25" s="91">
        <f t="shared" si="1"/>
        <v>14.200000000000001</v>
      </c>
      <c r="X25" s="91">
        <f t="shared" si="2"/>
        <v>0</v>
      </c>
      <c r="Y25" s="92">
        <f t="shared" si="3"/>
        <v>0</v>
      </c>
      <c r="Z25" s="378">
        <f>SUM(V25:V27)</f>
        <v>15.466666666666667</v>
      </c>
      <c r="AA25" s="361">
        <f>SUM(W25:W27)</f>
        <v>14.200000000000001</v>
      </c>
      <c r="AB25" s="361">
        <f>SUM(X25:X27)</f>
        <v>0</v>
      </c>
      <c r="AC25" s="361">
        <f>SUM(Y25:Y27)</f>
        <v>0</v>
      </c>
      <c r="AD25" s="361">
        <f t="shared" ref="AD25" si="9">Z25*0.38*0.9*SQRT(3)</f>
        <v>9.1618559517163334</v>
      </c>
      <c r="AE25" s="361">
        <f t="shared" si="7"/>
        <v>8.4115315418774959</v>
      </c>
      <c r="AF25" s="361">
        <f t="shared" si="7"/>
        <v>0</v>
      </c>
      <c r="AG25" s="361">
        <f t="shared" si="7"/>
        <v>0</v>
      </c>
      <c r="AH25" s="361">
        <f>MAX(Z25:AC27)</f>
        <v>15.466666666666667</v>
      </c>
      <c r="AI25" s="346">
        <f t="shared" ref="AI25" si="10">AH25*0.38*0.9*SQRT(3)</f>
        <v>9.1618559517163334</v>
      </c>
      <c r="AJ25" s="346">
        <f>D25-AI25</f>
        <v>350.83814404828365</v>
      </c>
    </row>
    <row r="26" spans="1:36" ht="15.75" x14ac:dyDescent="0.25">
      <c r="A26" s="333"/>
      <c r="B26" s="371"/>
      <c r="C26" s="369"/>
      <c r="D26" s="36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3"/>
      <c r="S26" s="73"/>
      <c r="T26" s="73"/>
      <c r="U26" s="73"/>
      <c r="V26" s="82">
        <f t="shared" si="0"/>
        <v>0</v>
      </c>
      <c r="W26" s="82">
        <f t="shared" si="1"/>
        <v>0</v>
      </c>
      <c r="X26" s="82">
        <f t="shared" si="2"/>
        <v>0</v>
      </c>
      <c r="Y26" s="83">
        <f t="shared" si="3"/>
        <v>0</v>
      </c>
      <c r="Z26" s="367"/>
      <c r="AA26" s="362"/>
      <c r="AB26" s="362"/>
      <c r="AC26" s="362"/>
      <c r="AD26" s="362"/>
      <c r="AE26" s="362"/>
      <c r="AF26" s="362"/>
      <c r="AG26" s="362"/>
      <c r="AH26" s="362"/>
      <c r="AI26" s="347"/>
      <c r="AJ26" s="347"/>
    </row>
    <row r="27" spans="1:36" ht="16.5" thickBot="1" x14ac:dyDescent="0.3">
      <c r="A27" s="334"/>
      <c r="B27" s="372"/>
      <c r="C27" s="360"/>
      <c r="D27" s="36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70"/>
      <c r="S27" s="70"/>
      <c r="T27" s="70"/>
      <c r="U27" s="70"/>
      <c r="V27" s="84">
        <f t="shared" si="0"/>
        <v>0</v>
      </c>
      <c r="W27" s="84">
        <f t="shared" si="1"/>
        <v>0</v>
      </c>
      <c r="X27" s="84">
        <f t="shared" si="2"/>
        <v>0</v>
      </c>
      <c r="Y27" s="85">
        <f t="shared" si="3"/>
        <v>0</v>
      </c>
      <c r="Z27" s="368"/>
      <c r="AA27" s="363"/>
      <c r="AB27" s="363"/>
      <c r="AC27" s="363"/>
      <c r="AD27" s="363"/>
      <c r="AE27" s="363"/>
      <c r="AF27" s="363"/>
      <c r="AG27" s="363"/>
      <c r="AH27" s="363"/>
      <c r="AI27" s="348"/>
      <c r="AJ27" s="348"/>
    </row>
    <row r="28" spans="1:36" ht="15.75" x14ac:dyDescent="0.25">
      <c r="A28" s="381">
        <v>5</v>
      </c>
      <c r="B28" s="382" t="s">
        <v>126</v>
      </c>
      <c r="C28" s="359" t="s">
        <v>87</v>
      </c>
      <c r="D28" s="359">
        <f>400*0.9</f>
        <v>360</v>
      </c>
      <c r="E28" s="4" t="s">
        <v>628</v>
      </c>
      <c r="F28" s="4">
        <v>1.2</v>
      </c>
      <c r="G28" s="4">
        <v>0</v>
      </c>
      <c r="H28" s="4">
        <v>0</v>
      </c>
      <c r="I28" s="4">
        <v>1.3</v>
      </c>
      <c r="J28" s="4">
        <v>0</v>
      </c>
      <c r="K28" s="4">
        <v>0</v>
      </c>
      <c r="L28" s="4"/>
      <c r="M28" s="4"/>
      <c r="N28" s="4"/>
      <c r="O28" s="4"/>
      <c r="P28" s="4"/>
      <c r="Q28" s="4"/>
      <c r="R28" s="75">
        <v>400</v>
      </c>
      <c r="S28" s="75">
        <v>400</v>
      </c>
      <c r="T28" s="75"/>
      <c r="U28" s="75"/>
      <c r="V28" s="91">
        <f t="shared" si="0"/>
        <v>1.2</v>
      </c>
      <c r="W28" s="91">
        <f t="shared" si="1"/>
        <v>1.3</v>
      </c>
      <c r="X28" s="91">
        <f t="shared" si="2"/>
        <v>0</v>
      </c>
      <c r="Y28" s="92">
        <f t="shared" si="3"/>
        <v>0</v>
      </c>
      <c r="Z28" s="378">
        <f>SUM(V28:V31)</f>
        <v>22.2</v>
      </c>
      <c r="AA28" s="361">
        <f>SUM(W28:W31)</f>
        <v>12.633333333333333</v>
      </c>
      <c r="AB28" s="361">
        <f>SUM(X28:X31)</f>
        <v>0</v>
      </c>
      <c r="AC28" s="361">
        <f>SUM(Y28:Y31)</f>
        <v>0</v>
      </c>
      <c r="AD28" s="361">
        <f t="shared" ref="AD28" si="11">Z28*0.38*0.9*SQRT(3)</f>
        <v>13.150422551385944</v>
      </c>
      <c r="AE28" s="361">
        <f t="shared" si="7"/>
        <v>7.4834987191820908</v>
      </c>
      <c r="AF28" s="361">
        <f t="shared" si="7"/>
        <v>0</v>
      </c>
      <c r="AG28" s="361">
        <f t="shared" si="7"/>
        <v>0</v>
      </c>
      <c r="AH28" s="361">
        <f>MAX(Z28:AC31)</f>
        <v>22.2</v>
      </c>
      <c r="AI28" s="346">
        <f t="shared" ref="AI28" si="12">AH28*0.38*0.9*SQRT(3)</f>
        <v>13.150422551385944</v>
      </c>
      <c r="AJ28" s="346">
        <f>D28-AI28</f>
        <v>346.84957744861407</v>
      </c>
    </row>
    <row r="29" spans="1:36" ht="15.75" x14ac:dyDescent="0.25">
      <c r="A29" s="333"/>
      <c r="B29" s="371"/>
      <c r="C29" s="369"/>
      <c r="D29" s="369"/>
      <c r="E29" s="7" t="s">
        <v>629</v>
      </c>
      <c r="F29" s="7">
        <v>12.8</v>
      </c>
      <c r="G29" s="7">
        <v>7.2</v>
      </c>
      <c r="H29" s="7">
        <v>16.3</v>
      </c>
      <c r="I29" s="7">
        <v>6.1</v>
      </c>
      <c r="J29" s="7">
        <v>1.4</v>
      </c>
      <c r="K29" s="7">
        <v>4.8</v>
      </c>
      <c r="L29" s="7"/>
      <c r="M29" s="7"/>
      <c r="N29" s="7"/>
      <c r="O29" s="7"/>
      <c r="P29" s="7"/>
      <c r="Q29" s="7"/>
      <c r="R29" s="73">
        <v>400</v>
      </c>
      <c r="S29" s="73">
        <v>400</v>
      </c>
      <c r="T29" s="73"/>
      <c r="U29" s="73"/>
      <c r="V29" s="82">
        <f t="shared" si="0"/>
        <v>12.1</v>
      </c>
      <c r="W29" s="82">
        <f t="shared" si="1"/>
        <v>4.1000000000000005</v>
      </c>
      <c r="X29" s="82">
        <f t="shared" si="2"/>
        <v>0</v>
      </c>
      <c r="Y29" s="83">
        <f t="shared" si="3"/>
        <v>0</v>
      </c>
      <c r="Z29" s="367"/>
      <c r="AA29" s="362"/>
      <c r="AB29" s="362"/>
      <c r="AC29" s="362"/>
      <c r="AD29" s="362"/>
      <c r="AE29" s="362"/>
      <c r="AF29" s="362"/>
      <c r="AG29" s="362"/>
      <c r="AH29" s="362"/>
      <c r="AI29" s="347"/>
      <c r="AJ29" s="347"/>
    </row>
    <row r="30" spans="1:36" ht="15.75" x14ac:dyDescent="0.25">
      <c r="A30" s="333"/>
      <c r="B30" s="371"/>
      <c r="C30" s="369"/>
      <c r="D30" s="369"/>
      <c r="E30" s="41" t="s">
        <v>630</v>
      </c>
      <c r="F30" s="41">
        <v>5.2</v>
      </c>
      <c r="G30" s="41">
        <v>13.3</v>
      </c>
      <c r="H30" s="41">
        <v>3.1</v>
      </c>
      <c r="I30" s="41">
        <v>4.7</v>
      </c>
      <c r="J30" s="41">
        <v>8.9</v>
      </c>
      <c r="K30" s="41">
        <v>2.1</v>
      </c>
      <c r="L30" s="41"/>
      <c r="M30" s="41"/>
      <c r="N30" s="41"/>
      <c r="O30" s="41"/>
      <c r="P30" s="41"/>
      <c r="Q30" s="41"/>
      <c r="R30" s="73">
        <v>400</v>
      </c>
      <c r="S30" s="73">
        <v>400</v>
      </c>
      <c r="T30" s="73"/>
      <c r="U30" s="73"/>
      <c r="V30" s="82">
        <f t="shared" si="0"/>
        <v>7.2</v>
      </c>
      <c r="W30" s="82">
        <f t="shared" si="1"/>
        <v>5.2333333333333334</v>
      </c>
      <c r="X30" s="82">
        <f t="shared" si="2"/>
        <v>0</v>
      </c>
      <c r="Y30" s="83">
        <f t="shared" si="3"/>
        <v>0</v>
      </c>
      <c r="Z30" s="367"/>
      <c r="AA30" s="362"/>
      <c r="AB30" s="362"/>
      <c r="AC30" s="362"/>
      <c r="AD30" s="362"/>
      <c r="AE30" s="362"/>
      <c r="AF30" s="362"/>
      <c r="AG30" s="362"/>
      <c r="AH30" s="362"/>
      <c r="AI30" s="347"/>
      <c r="AJ30" s="347"/>
    </row>
    <row r="31" spans="1:36" ht="16.5" thickBot="1" x14ac:dyDescent="0.3">
      <c r="A31" s="334"/>
      <c r="B31" s="372"/>
      <c r="C31" s="360"/>
      <c r="D31" s="360"/>
      <c r="E31" s="38" t="s">
        <v>631</v>
      </c>
      <c r="F31" s="38">
        <v>2.2999999999999998</v>
      </c>
      <c r="G31" s="38">
        <v>2.5</v>
      </c>
      <c r="H31" s="38">
        <v>0.3</v>
      </c>
      <c r="I31" s="38">
        <v>0</v>
      </c>
      <c r="J31" s="38">
        <v>2</v>
      </c>
      <c r="K31" s="38">
        <v>0</v>
      </c>
      <c r="L31" s="38"/>
      <c r="M31" s="38"/>
      <c r="N31" s="38"/>
      <c r="O31" s="38"/>
      <c r="P31" s="38"/>
      <c r="Q31" s="38"/>
      <c r="R31" s="70">
        <v>400</v>
      </c>
      <c r="S31" s="70">
        <v>400</v>
      </c>
      <c r="T31" s="70"/>
      <c r="U31" s="70"/>
      <c r="V31" s="84">
        <f t="shared" si="0"/>
        <v>1.7</v>
      </c>
      <c r="W31" s="84">
        <f t="shared" si="1"/>
        <v>2</v>
      </c>
      <c r="X31" s="84">
        <f t="shared" si="2"/>
        <v>0</v>
      </c>
      <c r="Y31" s="85">
        <f t="shared" si="3"/>
        <v>0</v>
      </c>
      <c r="Z31" s="368"/>
      <c r="AA31" s="363"/>
      <c r="AB31" s="363"/>
      <c r="AC31" s="363"/>
      <c r="AD31" s="363"/>
      <c r="AE31" s="363"/>
      <c r="AF31" s="363"/>
      <c r="AG31" s="363"/>
      <c r="AH31" s="363"/>
      <c r="AI31" s="348"/>
      <c r="AJ31" s="348"/>
    </row>
    <row r="32" spans="1:36" ht="15.75" x14ac:dyDescent="0.25">
      <c r="A32" s="381">
        <v>6</v>
      </c>
      <c r="B32" s="382" t="s">
        <v>643</v>
      </c>
      <c r="C32" s="359" t="s">
        <v>87</v>
      </c>
      <c r="D32" s="359">
        <f>400*0.9</f>
        <v>360</v>
      </c>
      <c r="E32" s="4" t="s">
        <v>632</v>
      </c>
      <c r="F32" s="4">
        <v>43.6</v>
      </c>
      <c r="G32" s="4">
        <v>49</v>
      </c>
      <c r="H32" s="4">
        <v>48.6</v>
      </c>
      <c r="I32" s="4">
        <v>16.399999999999999</v>
      </c>
      <c r="J32" s="4">
        <v>29</v>
      </c>
      <c r="K32" s="4">
        <v>14.8</v>
      </c>
      <c r="L32" s="4"/>
      <c r="M32" s="4"/>
      <c r="N32" s="4"/>
      <c r="O32" s="4"/>
      <c r="P32" s="4"/>
      <c r="Q32" s="4"/>
      <c r="R32" s="75">
        <v>400</v>
      </c>
      <c r="S32" s="75">
        <v>400</v>
      </c>
      <c r="T32" s="75"/>
      <c r="U32" s="75"/>
      <c r="V32" s="91">
        <f t="shared" si="0"/>
        <v>47.066666666666663</v>
      </c>
      <c r="W32" s="91">
        <f t="shared" si="1"/>
        <v>20.066666666666666</v>
      </c>
      <c r="X32" s="91">
        <f t="shared" si="2"/>
        <v>0</v>
      </c>
      <c r="Y32" s="92">
        <f t="shared" si="3"/>
        <v>0</v>
      </c>
      <c r="Z32" s="378">
        <f>SUM(V32:V33)</f>
        <v>47.066666666666663</v>
      </c>
      <c r="AA32" s="361">
        <f>SUM(W32:W33)</f>
        <v>20.066666666666666</v>
      </c>
      <c r="AB32" s="361">
        <f>SUM(X32:X33)</f>
        <v>0</v>
      </c>
      <c r="AC32" s="361">
        <f>SUM(Y32:Y33)</f>
        <v>0</v>
      </c>
      <c r="AD32" s="361">
        <f t="shared" ref="AD32" si="13">Z32*0.38*0.9*SQRT(3)</f>
        <v>27.880475439274701</v>
      </c>
      <c r="AE32" s="361">
        <f t="shared" si="7"/>
        <v>11.886718282183692</v>
      </c>
      <c r="AF32" s="361">
        <f t="shared" si="7"/>
        <v>0</v>
      </c>
      <c r="AG32" s="361">
        <f t="shared" si="7"/>
        <v>0</v>
      </c>
      <c r="AH32" s="361">
        <f>MAX(Z32:AC33)</f>
        <v>47.066666666666663</v>
      </c>
      <c r="AI32" s="346">
        <f t="shared" ref="AI32" si="14">AH32*0.38*0.9*SQRT(3)</f>
        <v>27.880475439274701</v>
      </c>
      <c r="AJ32" s="346">
        <f>D32-AI32</f>
        <v>332.11952456072532</v>
      </c>
    </row>
    <row r="33" spans="1:36" ht="16.5" thickBot="1" x14ac:dyDescent="0.3">
      <c r="A33" s="334"/>
      <c r="B33" s="372"/>
      <c r="C33" s="360"/>
      <c r="D33" s="36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70"/>
      <c r="S33" s="70"/>
      <c r="T33" s="70"/>
      <c r="U33" s="70"/>
      <c r="V33" s="84">
        <f t="shared" si="0"/>
        <v>0</v>
      </c>
      <c r="W33" s="84">
        <f t="shared" si="1"/>
        <v>0</v>
      </c>
      <c r="X33" s="84">
        <f t="shared" si="2"/>
        <v>0</v>
      </c>
      <c r="Y33" s="85">
        <f t="shared" si="3"/>
        <v>0</v>
      </c>
      <c r="Z33" s="368"/>
      <c r="AA33" s="363"/>
      <c r="AB33" s="363"/>
      <c r="AC33" s="363"/>
      <c r="AD33" s="363"/>
      <c r="AE33" s="363"/>
      <c r="AF33" s="363"/>
      <c r="AG33" s="363"/>
      <c r="AH33" s="363"/>
      <c r="AI33" s="348"/>
      <c r="AJ33" s="348"/>
    </row>
    <row r="34" spans="1:36" x14ac:dyDescent="0.25">
      <c r="AF34" s="102"/>
      <c r="AG34" s="102"/>
    </row>
  </sheetData>
  <sheetProtection password="CC55" sheet="1" objects="1" scenarios="1" formatCells="0" formatColumns="0" formatRows="0" insertRows="0"/>
  <mergeCells count="120"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A12:A13"/>
    <mergeCell ref="B12:B13"/>
    <mergeCell ref="C12:C13"/>
    <mergeCell ref="Z12:Z13"/>
    <mergeCell ref="AA12:AA13"/>
    <mergeCell ref="AB12:AB13"/>
    <mergeCell ref="AC12:AC13"/>
    <mergeCell ref="AD12:AD13"/>
    <mergeCell ref="R10:S10"/>
    <mergeCell ref="T10:U10"/>
    <mergeCell ref="V10:W10"/>
    <mergeCell ref="X10:Y10"/>
    <mergeCell ref="Z10:AA10"/>
    <mergeCell ref="AB10:AC10"/>
    <mergeCell ref="D8:D11"/>
    <mergeCell ref="D12:D13"/>
    <mergeCell ref="AE12:AE13"/>
    <mergeCell ref="AF12:AF13"/>
    <mergeCell ref="AG12:AG13"/>
    <mergeCell ref="AH12:AH13"/>
    <mergeCell ref="AI12:AI13"/>
    <mergeCell ref="A22:A24"/>
    <mergeCell ref="B22:B24"/>
    <mergeCell ref="C22:C24"/>
    <mergeCell ref="Z22:Z24"/>
    <mergeCell ref="AA22:AA24"/>
    <mergeCell ref="AH22:AH24"/>
    <mergeCell ref="AI22:AI24"/>
    <mergeCell ref="AE22:AE24"/>
    <mergeCell ref="AF22:AF24"/>
    <mergeCell ref="AG22:AG24"/>
    <mergeCell ref="AI14:AI21"/>
    <mergeCell ref="C14:C21"/>
    <mergeCell ref="AC14:AC21"/>
    <mergeCell ref="AD14:AD21"/>
    <mergeCell ref="AE14:AE21"/>
    <mergeCell ref="AF14:AF21"/>
    <mergeCell ref="AG14:AG21"/>
    <mergeCell ref="AH14:AH21"/>
    <mergeCell ref="A14:A21"/>
    <mergeCell ref="B25:B27"/>
    <mergeCell ref="C25:C27"/>
    <mergeCell ref="Z25:Z27"/>
    <mergeCell ref="AA25:AA27"/>
    <mergeCell ref="AB25:AB27"/>
    <mergeCell ref="AC25:AC27"/>
    <mergeCell ref="AD25:AD27"/>
    <mergeCell ref="AB22:AB24"/>
    <mergeCell ref="AC22:AC24"/>
    <mergeCell ref="AD22:AD24"/>
    <mergeCell ref="AH25:AH27"/>
    <mergeCell ref="AI25:AI27"/>
    <mergeCell ref="D14:D21"/>
    <mergeCell ref="D22:D24"/>
    <mergeCell ref="D25:D27"/>
    <mergeCell ref="D28:D31"/>
    <mergeCell ref="D32:D33"/>
    <mergeCell ref="A32:A33"/>
    <mergeCell ref="B32:B33"/>
    <mergeCell ref="C32:C33"/>
    <mergeCell ref="Z32:Z33"/>
    <mergeCell ref="AA32:AA33"/>
    <mergeCell ref="AB32:AB33"/>
    <mergeCell ref="AC32:AC33"/>
    <mergeCell ref="AD32:AD33"/>
    <mergeCell ref="AB28:AB31"/>
    <mergeCell ref="AC28:AC31"/>
    <mergeCell ref="AD28:AD31"/>
    <mergeCell ref="A28:A31"/>
    <mergeCell ref="B28:B31"/>
    <mergeCell ref="C28:C31"/>
    <mergeCell ref="Z28:Z31"/>
    <mergeCell ref="AA28:AA31"/>
    <mergeCell ref="A25:A27"/>
    <mergeCell ref="AJ8:AJ11"/>
    <mergeCell ref="AJ12:AJ13"/>
    <mergeCell ref="AJ14:AJ21"/>
    <mergeCell ref="AJ22:AJ24"/>
    <mergeCell ref="AJ25:AJ27"/>
    <mergeCell ref="AJ28:AJ31"/>
    <mergeCell ref="AJ32:AJ33"/>
    <mergeCell ref="B14:B21"/>
    <mergeCell ref="Z14:Z21"/>
    <mergeCell ref="AA14:AA21"/>
    <mergeCell ref="AB14:AB21"/>
    <mergeCell ref="AE32:AE33"/>
    <mergeCell ref="AF32:AF33"/>
    <mergeCell ref="AG32:AG33"/>
    <mergeCell ref="AH32:AH33"/>
    <mergeCell ref="AI32:AI33"/>
    <mergeCell ref="AH28:AH31"/>
    <mergeCell ref="AI28:AI31"/>
    <mergeCell ref="AE28:AE31"/>
    <mergeCell ref="AF28:AF31"/>
    <mergeCell ref="AG28:AG31"/>
    <mergeCell ref="AE25:AE27"/>
    <mergeCell ref="AF25:AF27"/>
    <mergeCell ref="AG25:AG27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zoomScale="40" zoomScaleNormal="40" workbookViewId="0">
      <selection activeCell="V5" sqref="V5:AH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3.4257812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130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customHeight="1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289" t="s">
        <v>876</v>
      </c>
      <c r="E8" s="286" t="s">
        <v>12</v>
      </c>
      <c r="F8" s="292" t="s">
        <v>6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272" t="s">
        <v>875</v>
      </c>
    </row>
    <row r="9" spans="1:36" ht="33" customHeight="1" thickBot="1" x14ac:dyDescent="0.3">
      <c r="A9" s="284"/>
      <c r="B9" s="287"/>
      <c r="C9" s="290"/>
      <c r="D9" s="290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273"/>
    </row>
    <row r="10" spans="1:36" ht="16.5" thickBot="1" x14ac:dyDescent="0.3">
      <c r="A10" s="284"/>
      <c r="B10" s="287"/>
      <c r="C10" s="290"/>
      <c r="D10" s="290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273"/>
    </row>
    <row r="11" spans="1:36" ht="16.5" thickBot="1" x14ac:dyDescent="0.3">
      <c r="A11" s="285"/>
      <c r="B11" s="288"/>
      <c r="C11" s="291"/>
      <c r="D11" s="291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274"/>
    </row>
    <row r="12" spans="1:36" ht="18.75" x14ac:dyDescent="0.25">
      <c r="A12" s="317">
        <v>1</v>
      </c>
      <c r="B12" s="377" t="s">
        <v>106</v>
      </c>
      <c r="C12" s="377">
        <v>160</v>
      </c>
      <c r="D12" s="391">
        <f>160*0.9</f>
        <v>144</v>
      </c>
      <c r="E12" s="4" t="s">
        <v>131</v>
      </c>
      <c r="F12" s="4">
        <v>11.4</v>
      </c>
      <c r="G12" s="4">
        <v>16</v>
      </c>
      <c r="H12" s="4">
        <v>26.5</v>
      </c>
      <c r="I12" s="4">
        <v>21</v>
      </c>
      <c r="J12" s="4">
        <v>17.3</v>
      </c>
      <c r="K12" s="4">
        <v>25.9</v>
      </c>
      <c r="L12" s="4"/>
      <c r="M12" s="4"/>
      <c r="N12" s="4"/>
      <c r="O12" s="4"/>
      <c r="P12" s="4"/>
      <c r="Q12" s="4"/>
      <c r="R12" s="43">
        <v>380</v>
      </c>
      <c r="S12" s="43">
        <v>380</v>
      </c>
      <c r="T12" s="43"/>
      <c r="U12" s="43"/>
      <c r="V12" s="44">
        <f t="shared" ref="V12:V39" si="0">IF(AND(F12=0,G12=0,H12=0),0,IF(AND(F12=0,G12=0),H12,IF(AND(F12=0,H12=0),G12,IF(AND(G12=0,H12=0),F12,IF(F12=0,(G12+H12)/2,IF(G12=0,(F12+H12)/2,IF(H12=0,(F12+G12)/2,(F12+G12+H12)/3)))))))</f>
        <v>17.966666666666665</v>
      </c>
      <c r="W12" s="44">
        <f t="shared" ref="W12:W39" si="1">IF(AND(I12=0,J12=0,K12=0),0,IF(AND(I12=0,J12=0),K12,IF(AND(I12=0,K12=0),J12,IF(AND(J12=0,K12=0),I12,IF(I12=0,(J12+K12)/2,IF(J12=0,(I12+K12)/2,IF(K12=0,(I12+J12)/2,(I12+J12+K12)/3)))))))</f>
        <v>21.399999999999995</v>
      </c>
      <c r="X12" s="44">
        <f t="shared" ref="X12:X39" si="2">IF(AND(L12=0,M12=0,N12=0),0,IF(AND(L12=0,M12=0),N12,IF(AND(L12=0,N12=0),M12,IF(AND(M12=0,N12=0),L12,IF(L12=0,(M12+N12)/2,IF(M12=0,(L12+N12)/2,IF(N12=0,(L12+M12)/2,(L12+M12+N12)/3)))))))</f>
        <v>0</v>
      </c>
      <c r="Y12" s="168">
        <f t="shared" ref="Y12:Y39" si="3">IF(AND(O12=0,P12=0,Q12=0),0,IF(AND(O12=0,P12=0),Q12,IF(AND(O12=0,Q12=0),P12,IF(AND(P12=0,Q12=0),O12,IF(O12=0,(P12+Q12)/2,IF(P12=0,(O12+Q12)/2,IF(Q12=0,(O12+P12)/2,(O12+P12+Q12)/3)))))))</f>
        <v>0</v>
      </c>
      <c r="Z12" s="249">
        <f>SUM(V12:V16)</f>
        <v>52.933333333333337</v>
      </c>
      <c r="AA12" s="201">
        <f>SUM(W12:W16)</f>
        <v>59</v>
      </c>
      <c r="AB12" s="201">
        <f>SUM(X12:X16)</f>
        <v>0</v>
      </c>
      <c r="AC12" s="201">
        <f>SUM(Y12:Y16)</f>
        <v>0</v>
      </c>
      <c r="AD12" s="201">
        <f>Z12*0.38*0.9*SQRT(3)</f>
        <v>31.3556621795809</v>
      </c>
      <c r="AE12" s="201">
        <f t="shared" ref="AE12:AG12" si="4">AA12*0.38*0.9*SQRT(3)</f>
        <v>34.949321195124803</v>
      </c>
      <c r="AF12" s="201">
        <f t="shared" si="4"/>
        <v>0</v>
      </c>
      <c r="AG12" s="201">
        <f t="shared" si="4"/>
        <v>0</v>
      </c>
      <c r="AH12" s="201">
        <f>MAX(Z12:AC16)</f>
        <v>59</v>
      </c>
      <c r="AI12" s="185">
        <f>AH12*0.38*0.9*SQRT(3)</f>
        <v>34.949321195124803</v>
      </c>
      <c r="AJ12" s="185">
        <f>D12-AI12</f>
        <v>109.05067880487519</v>
      </c>
    </row>
    <row r="13" spans="1:36" ht="18.75" x14ac:dyDescent="0.25">
      <c r="A13" s="318"/>
      <c r="B13" s="375"/>
      <c r="C13" s="375"/>
      <c r="D13" s="392"/>
      <c r="E13" s="7" t="s">
        <v>132</v>
      </c>
      <c r="F13" s="7">
        <v>18.8</v>
      </c>
      <c r="G13" s="7">
        <v>11.2</v>
      </c>
      <c r="H13" s="7">
        <v>32.299999999999997</v>
      </c>
      <c r="I13" s="7">
        <v>26.6</v>
      </c>
      <c r="J13" s="7">
        <v>26.4</v>
      </c>
      <c r="K13" s="7">
        <v>41.2</v>
      </c>
      <c r="L13" s="7"/>
      <c r="M13" s="7"/>
      <c r="N13" s="7"/>
      <c r="O13" s="7"/>
      <c r="P13" s="7"/>
      <c r="Q13" s="7"/>
      <c r="R13" s="45">
        <v>380</v>
      </c>
      <c r="S13" s="45">
        <v>380</v>
      </c>
      <c r="T13" s="45"/>
      <c r="U13" s="45"/>
      <c r="V13" s="46">
        <f t="shared" si="0"/>
        <v>20.766666666666666</v>
      </c>
      <c r="W13" s="46">
        <f t="shared" si="1"/>
        <v>31.400000000000002</v>
      </c>
      <c r="X13" s="46">
        <f t="shared" si="2"/>
        <v>0</v>
      </c>
      <c r="Y13" s="169">
        <f t="shared" si="3"/>
        <v>0</v>
      </c>
      <c r="Z13" s="250"/>
      <c r="AA13" s="202"/>
      <c r="AB13" s="202"/>
      <c r="AC13" s="202"/>
      <c r="AD13" s="202"/>
      <c r="AE13" s="202"/>
      <c r="AF13" s="202"/>
      <c r="AG13" s="202"/>
      <c r="AH13" s="202"/>
      <c r="AI13" s="186"/>
      <c r="AJ13" s="186"/>
    </row>
    <row r="14" spans="1:36" ht="18.75" x14ac:dyDescent="0.25">
      <c r="A14" s="318"/>
      <c r="B14" s="375"/>
      <c r="C14" s="375"/>
      <c r="D14" s="392"/>
      <c r="E14" s="41" t="s">
        <v>133</v>
      </c>
      <c r="F14" s="41">
        <v>11.8</v>
      </c>
      <c r="G14" s="41">
        <v>10.7</v>
      </c>
      <c r="H14" s="41">
        <v>20.100000000000001</v>
      </c>
      <c r="I14" s="41">
        <v>9.9</v>
      </c>
      <c r="J14" s="41">
        <v>1.2</v>
      </c>
      <c r="K14" s="41">
        <v>7.5</v>
      </c>
      <c r="L14" s="41"/>
      <c r="M14" s="41"/>
      <c r="N14" s="41"/>
      <c r="O14" s="41"/>
      <c r="P14" s="41"/>
      <c r="Q14" s="41"/>
      <c r="R14" s="47"/>
      <c r="S14" s="47"/>
      <c r="T14" s="47"/>
      <c r="U14" s="47"/>
      <c r="V14" s="46">
        <f t="shared" si="0"/>
        <v>14.200000000000001</v>
      </c>
      <c r="W14" s="46">
        <f t="shared" si="1"/>
        <v>6.2</v>
      </c>
      <c r="X14" s="46">
        <f t="shared" si="2"/>
        <v>0</v>
      </c>
      <c r="Y14" s="169">
        <f t="shared" si="3"/>
        <v>0</v>
      </c>
      <c r="Z14" s="250"/>
      <c r="AA14" s="202"/>
      <c r="AB14" s="202"/>
      <c r="AC14" s="202"/>
      <c r="AD14" s="202"/>
      <c r="AE14" s="202"/>
      <c r="AF14" s="202"/>
      <c r="AG14" s="202"/>
      <c r="AH14" s="202"/>
      <c r="AI14" s="186"/>
      <c r="AJ14" s="186"/>
    </row>
    <row r="15" spans="1:36" ht="18.75" x14ac:dyDescent="0.25">
      <c r="A15" s="318"/>
      <c r="B15" s="375"/>
      <c r="C15" s="375"/>
      <c r="D15" s="39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45"/>
      <c r="S15" s="45"/>
      <c r="T15" s="45"/>
      <c r="U15" s="45"/>
      <c r="V15" s="46">
        <f t="shared" si="0"/>
        <v>0</v>
      </c>
      <c r="W15" s="46">
        <f t="shared" si="1"/>
        <v>0</v>
      </c>
      <c r="X15" s="46">
        <f t="shared" si="2"/>
        <v>0</v>
      </c>
      <c r="Y15" s="169">
        <f t="shared" si="3"/>
        <v>0</v>
      </c>
      <c r="Z15" s="250"/>
      <c r="AA15" s="202"/>
      <c r="AB15" s="202"/>
      <c r="AC15" s="202"/>
      <c r="AD15" s="202"/>
      <c r="AE15" s="202"/>
      <c r="AF15" s="202"/>
      <c r="AG15" s="202"/>
      <c r="AH15" s="202"/>
      <c r="AI15" s="186"/>
      <c r="AJ15" s="186"/>
    </row>
    <row r="16" spans="1:36" ht="19.5" thickBot="1" x14ac:dyDescent="0.3">
      <c r="A16" s="319"/>
      <c r="B16" s="376"/>
      <c r="C16" s="376"/>
      <c r="D16" s="39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  <c r="S16" s="49"/>
      <c r="T16" s="49"/>
      <c r="U16" s="49"/>
      <c r="V16" s="50">
        <f t="shared" si="0"/>
        <v>0</v>
      </c>
      <c r="W16" s="50">
        <f t="shared" si="1"/>
        <v>0</v>
      </c>
      <c r="X16" s="50">
        <f t="shared" si="2"/>
        <v>0</v>
      </c>
      <c r="Y16" s="170">
        <f t="shared" si="3"/>
        <v>0</v>
      </c>
      <c r="Z16" s="251"/>
      <c r="AA16" s="203"/>
      <c r="AB16" s="203"/>
      <c r="AC16" s="203"/>
      <c r="AD16" s="203"/>
      <c r="AE16" s="203"/>
      <c r="AF16" s="203"/>
      <c r="AG16" s="203"/>
      <c r="AH16" s="203"/>
      <c r="AI16" s="187"/>
      <c r="AJ16" s="187"/>
    </row>
    <row r="17" spans="1:36" ht="18.75" x14ac:dyDescent="0.25">
      <c r="A17" s="317">
        <v>2</v>
      </c>
      <c r="B17" s="377" t="s">
        <v>95</v>
      </c>
      <c r="C17" s="394">
        <v>250.16</v>
      </c>
      <c r="D17" s="391">
        <f>(250+160)*0.9</f>
        <v>369</v>
      </c>
      <c r="E17" s="4" t="s">
        <v>134</v>
      </c>
      <c r="F17" s="4">
        <v>15</v>
      </c>
      <c r="G17" s="4">
        <v>14.2</v>
      </c>
      <c r="H17" s="4">
        <v>38.700000000000003</v>
      </c>
      <c r="I17" s="4">
        <v>14.4</v>
      </c>
      <c r="J17" s="4">
        <v>32.1</v>
      </c>
      <c r="K17" s="4">
        <v>80.900000000000006</v>
      </c>
      <c r="L17" s="4"/>
      <c r="M17" s="4"/>
      <c r="N17" s="4"/>
      <c r="O17" s="4"/>
      <c r="P17" s="4"/>
      <c r="Q17" s="4"/>
      <c r="R17" s="51">
        <v>380</v>
      </c>
      <c r="S17" s="51">
        <v>380</v>
      </c>
      <c r="T17" s="51"/>
      <c r="U17" s="51"/>
      <c r="V17" s="44">
        <f t="shared" si="0"/>
        <v>22.633333333333336</v>
      </c>
      <c r="W17" s="44">
        <f t="shared" si="1"/>
        <v>42.466666666666669</v>
      </c>
      <c r="X17" s="44">
        <f t="shared" si="2"/>
        <v>0</v>
      </c>
      <c r="Y17" s="168">
        <f t="shared" si="3"/>
        <v>0</v>
      </c>
      <c r="Z17" s="249">
        <f>SUM(V17:V19)</f>
        <v>74.7</v>
      </c>
      <c r="AA17" s="201">
        <f>SUM(W17:W19)</f>
        <v>94.100000000000009</v>
      </c>
      <c r="AB17" s="201">
        <f>SUM(X17:X19)</f>
        <v>0</v>
      </c>
      <c r="AC17" s="201">
        <f>SUM(Y17:Y19)</f>
        <v>0</v>
      </c>
      <c r="AD17" s="201">
        <f t="shared" ref="AD17:AG28" si="5">Z17*0.38*0.9*SQRT(3)</f>
        <v>44.249394801285142</v>
      </c>
      <c r="AE17" s="201">
        <f t="shared" si="5"/>
        <v>55.741205499343124</v>
      </c>
      <c r="AF17" s="201">
        <f t="shared" si="5"/>
        <v>0</v>
      </c>
      <c r="AG17" s="201">
        <f t="shared" si="5"/>
        <v>0</v>
      </c>
      <c r="AH17" s="201">
        <f>MAX(Z17:AC19)</f>
        <v>94.100000000000009</v>
      </c>
      <c r="AI17" s="185">
        <f t="shared" ref="AI17" si="6">AH17*0.38*0.9*SQRT(3)</f>
        <v>55.741205499343124</v>
      </c>
      <c r="AJ17" s="185">
        <f>D17-AI17</f>
        <v>313.2587945006569</v>
      </c>
    </row>
    <row r="18" spans="1:36" ht="18.75" x14ac:dyDescent="0.25">
      <c r="A18" s="318"/>
      <c r="B18" s="375"/>
      <c r="C18" s="395"/>
      <c r="D18" s="392"/>
      <c r="E18" s="7" t="s">
        <v>135</v>
      </c>
      <c r="F18" s="7">
        <v>10.9</v>
      </c>
      <c r="G18" s="7">
        <v>51</v>
      </c>
      <c r="H18" s="7">
        <v>7.2</v>
      </c>
      <c r="I18" s="7">
        <v>27.6</v>
      </c>
      <c r="J18" s="7">
        <v>36.4</v>
      </c>
      <c r="K18" s="7">
        <v>6.2</v>
      </c>
      <c r="L18" s="7"/>
      <c r="M18" s="7"/>
      <c r="N18" s="7"/>
      <c r="O18" s="7"/>
      <c r="P18" s="7"/>
      <c r="Q18" s="7"/>
      <c r="R18" s="45">
        <v>380</v>
      </c>
      <c r="S18" s="45">
        <v>380</v>
      </c>
      <c r="T18" s="45"/>
      <c r="U18" s="45"/>
      <c r="V18" s="46">
        <f t="shared" si="0"/>
        <v>23.033333333333331</v>
      </c>
      <c r="W18" s="46">
        <f t="shared" si="1"/>
        <v>23.400000000000002</v>
      </c>
      <c r="X18" s="46">
        <f t="shared" si="2"/>
        <v>0</v>
      </c>
      <c r="Y18" s="169">
        <f t="shared" si="3"/>
        <v>0</v>
      </c>
      <c r="Z18" s="250"/>
      <c r="AA18" s="202"/>
      <c r="AB18" s="202"/>
      <c r="AC18" s="202"/>
      <c r="AD18" s="202"/>
      <c r="AE18" s="202"/>
      <c r="AF18" s="202"/>
      <c r="AG18" s="202"/>
      <c r="AH18" s="202"/>
      <c r="AI18" s="186"/>
      <c r="AJ18" s="186"/>
    </row>
    <row r="19" spans="1:36" ht="19.5" thickBot="1" x14ac:dyDescent="0.3">
      <c r="A19" s="319"/>
      <c r="B19" s="376"/>
      <c r="C19" s="396"/>
      <c r="D19" s="393"/>
      <c r="E19" s="48" t="s">
        <v>136</v>
      </c>
      <c r="F19" s="48">
        <v>40.799999999999997</v>
      </c>
      <c r="G19" s="48">
        <v>28.2</v>
      </c>
      <c r="H19" s="48">
        <v>18.100000000000001</v>
      </c>
      <c r="I19" s="48">
        <v>25.8</v>
      </c>
      <c r="J19" s="48">
        <v>42.6</v>
      </c>
      <c r="K19" s="48">
        <v>16.3</v>
      </c>
      <c r="L19" s="48"/>
      <c r="M19" s="48"/>
      <c r="N19" s="48"/>
      <c r="O19" s="48"/>
      <c r="P19" s="48"/>
      <c r="Q19" s="48"/>
      <c r="R19" s="52"/>
      <c r="S19" s="52"/>
      <c r="T19" s="52"/>
      <c r="U19" s="52"/>
      <c r="V19" s="46">
        <f t="shared" ref="V19" si="7">IF(AND(F19=0,G19=0,H19=0),0,IF(AND(F19=0,G19=0),H19,IF(AND(F19=0,H19=0),G19,IF(AND(G19=0,H19=0),F19,IF(F19=0,(G19+H19)/2,IF(G19=0,(F19+H19)/2,IF(H19=0,(F19+G19)/2,(F19+G19+H19)/3)))))))</f>
        <v>29.033333333333331</v>
      </c>
      <c r="W19" s="46">
        <f t="shared" ref="W19" si="8">IF(AND(I19=0,J19=0,K19=0),0,IF(AND(I19=0,J19=0),K19,IF(AND(I19=0,K19=0),J19,IF(AND(J19=0,K19=0),I19,IF(I19=0,(J19+K19)/2,IF(J19=0,(I19+K19)/2,IF(K19=0,(I19+J19)/2,(I19+J19+K19)/3)))))))</f>
        <v>28.233333333333334</v>
      </c>
      <c r="X19" s="46">
        <f t="shared" ref="X19" si="9">IF(AND(L19=0,M19=0,N19=0),0,IF(AND(L19=0,M19=0),N19,IF(AND(L19=0,N19=0),M19,IF(AND(M19=0,N19=0),L19,IF(L19=0,(M19+N19)/2,IF(M19=0,(L19+N19)/2,IF(N19=0,(L19+M19)/2,(L19+M19+N19)/3)))))))</f>
        <v>0</v>
      </c>
      <c r="Y19" s="169">
        <f t="shared" ref="Y19" si="10">IF(AND(O19=0,P19=0,Q19=0),0,IF(AND(O19=0,P19=0),Q19,IF(AND(O19=0,Q19=0),P19,IF(AND(P19=0,Q19=0),O19,IF(O19=0,(P19+Q19)/2,IF(P19=0,(O19+Q19)/2,IF(Q19=0,(O19+P19)/2,(O19+P19+Q19)/3)))))))</f>
        <v>0</v>
      </c>
      <c r="Z19" s="251"/>
      <c r="AA19" s="203"/>
      <c r="AB19" s="203"/>
      <c r="AC19" s="203"/>
      <c r="AD19" s="203"/>
      <c r="AE19" s="203"/>
      <c r="AF19" s="203"/>
      <c r="AG19" s="203"/>
      <c r="AH19" s="203"/>
      <c r="AI19" s="187"/>
      <c r="AJ19" s="187"/>
    </row>
    <row r="20" spans="1:36" ht="18.75" x14ac:dyDescent="0.25">
      <c r="A20" s="381">
        <v>3</v>
      </c>
      <c r="B20" s="382" t="s">
        <v>16</v>
      </c>
      <c r="C20" s="387">
        <v>160.1</v>
      </c>
      <c r="D20" s="383">
        <f>(160+100)*0.9</f>
        <v>234</v>
      </c>
      <c r="E20" s="4" t="s">
        <v>97</v>
      </c>
      <c r="F20" s="4">
        <v>24.8</v>
      </c>
      <c r="G20" s="4">
        <v>2.4</v>
      </c>
      <c r="H20" s="4">
        <v>8.1999999999999993</v>
      </c>
      <c r="I20" s="4">
        <v>5.0999999999999996</v>
      </c>
      <c r="J20" s="4">
        <v>2.2000000000000002</v>
      </c>
      <c r="K20" s="4">
        <v>7.9</v>
      </c>
      <c r="L20" s="4"/>
      <c r="M20" s="4"/>
      <c r="N20" s="4"/>
      <c r="O20" s="4"/>
      <c r="P20" s="4"/>
      <c r="Q20" s="4"/>
      <c r="R20" s="51">
        <v>380</v>
      </c>
      <c r="S20" s="51">
        <v>380</v>
      </c>
      <c r="T20" s="51"/>
      <c r="U20" s="51"/>
      <c r="V20" s="44">
        <f t="shared" si="0"/>
        <v>11.799999999999999</v>
      </c>
      <c r="W20" s="44">
        <f t="shared" si="1"/>
        <v>5.0666666666666664</v>
      </c>
      <c r="X20" s="44">
        <f t="shared" si="2"/>
        <v>0</v>
      </c>
      <c r="Y20" s="168">
        <f t="shared" si="3"/>
        <v>0</v>
      </c>
      <c r="Z20" s="249">
        <f>SUM(V20:V23)</f>
        <v>49.166666666666671</v>
      </c>
      <c r="AA20" s="201">
        <f>SUM(W20:W23)</f>
        <v>24.533333333333331</v>
      </c>
      <c r="AB20" s="201">
        <f>SUM(X20:X23)</f>
        <v>0</v>
      </c>
      <c r="AC20" s="201">
        <f>SUM(Y20:Y23)</f>
        <v>0</v>
      </c>
      <c r="AD20" s="201">
        <f t="shared" ref="AD20" si="11">Z20*0.38*0.9*SQRT(3)</f>
        <v>29.124434329270677</v>
      </c>
      <c r="AE20" s="201">
        <f t="shared" si="5"/>
        <v>14.532599095825907</v>
      </c>
      <c r="AF20" s="201">
        <f t="shared" si="5"/>
        <v>0</v>
      </c>
      <c r="AG20" s="201">
        <f t="shared" si="5"/>
        <v>0</v>
      </c>
      <c r="AH20" s="201">
        <f>MAX(Z20:AC23)</f>
        <v>49.166666666666671</v>
      </c>
      <c r="AI20" s="185">
        <f t="shared" ref="AI20" si="12">AH20*0.38*0.9*SQRT(3)</f>
        <v>29.124434329270677</v>
      </c>
      <c r="AJ20" s="185">
        <f>D20-AI20</f>
        <v>204.87556567072932</v>
      </c>
    </row>
    <row r="21" spans="1:36" ht="18.75" x14ac:dyDescent="0.25">
      <c r="A21" s="333"/>
      <c r="B21" s="371"/>
      <c r="C21" s="388"/>
      <c r="D21" s="385"/>
      <c r="E21" s="7" t="s">
        <v>27</v>
      </c>
      <c r="F21" s="7">
        <v>21.1</v>
      </c>
      <c r="G21" s="7">
        <v>55.9</v>
      </c>
      <c r="H21" s="7">
        <v>16.899999999999999</v>
      </c>
      <c r="I21" s="7">
        <v>11.6</v>
      </c>
      <c r="J21" s="7">
        <v>31.7</v>
      </c>
      <c r="K21" s="7">
        <v>9.1</v>
      </c>
      <c r="L21" s="7"/>
      <c r="M21" s="7"/>
      <c r="N21" s="7"/>
      <c r="O21" s="7"/>
      <c r="P21" s="7"/>
      <c r="Q21" s="7"/>
      <c r="R21" s="45">
        <v>380</v>
      </c>
      <c r="S21" s="45">
        <v>380</v>
      </c>
      <c r="T21" s="45"/>
      <c r="U21" s="45"/>
      <c r="V21" s="46">
        <f t="shared" si="0"/>
        <v>31.3</v>
      </c>
      <c r="W21" s="46">
        <f t="shared" si="1"/>
        <v>17.466666666666665</v>
      </c>
      <c r="X21" s="46">
        <f t="shared" si="2"/>
        <v>0</v>
      </c>
      <c r="Y21" s="169">
        <f t="shared" si="3"/>
        <v>0</v>
      </c>
      <c r="Z21" s="250"/>
      <c r="AA21" s="202"/>
      <c r="AB21" s="202"/>
      <c r="AC21" s="202"/>
      <c r="AD21" s="202"/>
      <c r="AE21" s="202"/>
      <c r="AF21" s="202"/>
      <c r="AG21" s="202"/>
      <c r="AH21" s="202"/>
      <c r="AI21" s="186"/>
      <c r="AJ21" s="186"/>
    </row>
    <row r="22" spans="1:36" ht="18.75" x14ac:dyDescent="0.25">
      <c r="A22" s="397"/>
      <c r="B22" s="380"/>
      <c r="C22" s="388"/>
      <c r="D22" s="385"/>
      <c r="E22" s="39" t="s">
        <v>137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3"/>
      <c r="S22" s="53"/>
      <c r="T22" s="53"/>
      <c r="U22" s="53"/>
      <c r="V22" s="46">
        <f t="shared" ref="V22" si="13">IF(AND(F22=0,G22=0,H22=0),0,IF(AND(F22=0,G22=0),H22,IF(AND(F22=0,H22=0),G22,IF(AND(G22=0,H22=0),F22,IF(F22=0,(G22+H22)/2,IF(G22=0,(F22+H22)/2,IF(H22=0,(F22+G22)/2,(F22+G22+H22)/3)))))))</f>
        <v>0</v>
      </c>
      <c r="W22" s="46">
        <f t="shared" ref="W22" si="14">IF(AND(I22=0,J22=0,K22=0),0,IF(AND(I22=0,J22=0),K22,IF(AND(I22=0,K22=0),J22,IF(AND(J22=0,K22=0),I22,IF(I22=0,(J22+K22)/2,IF(J22=0,(I22+K22)/2,IF(K22=0,(I22+J22)/2,(I22+J22+K22)/3)))))))</f>
        <v>0</v>
      </c>
      <c r="X22" s="46">
        <f t="shared" ref="X22" si="15">IF(AND(L22=0,M22=0,N22=0),0,IF(AND(L22=0,M22=0),N22,IF(AND(L22=0,N22=0),M22,IF(AND(M22=0,N22=0),L22,IF(L22=0,(M22+N22)/2,IF(M22=0,(L22+N22)/2,IF(N22=0,(L22+M22)/2,(L22+M22+N22)/3)))))))</f>
        <v>0</v>
      </c>
      <c r="Y22" s="169">
        <f t="shared" ref="Y22" si="16">IF(AND(O22=0,P22=0,Q22=0),0,IF(AND(O22=0,P22=0),Q22,IF(AND(O22=0,Q22=0),P22,IF(AND(P22=0,Q22=0),O22,IF(O22=0,(P22+Q22)/2,IF(P22=0,(O22+Q22)/2,IF(Q22=0,(O22+P22)/2,(O22+P22+Q22)/3)))))))</f>
        <v>0</v>
      </c>
      <c r="Z22" s="390"/>
      <c r="AA22" s="386"/>
      <c r="AB22" s="386"/>
      <c r="AC22" s="386"/>
      <c r="AD22" s="386"/>
      <c r="AE22" s="386"/>
      <c r="AF22" s="386"/>
      <c r="AG22" s="386"/>
      <c r="AH22" s="386"/>
      <c r="AI22" s="557"/>
      <c r="AJ22" s="557"/>
    </row>
    <row r="23" spans="1:36" ht="19.5" thickBot="1" x14ac:dyDescent="0.3">
      <c r="A23" s="334"/>
      <c r="B23" s="372"/>
      <c r="C23" s="389"/>
      <c r="D23" s="384"/>
      <c r="E23" s="48" t="s">
        <v>138</v>
      </c>
      <c r="F23" s="48">
        <v>1.2</v>
      </c>
      <c r="G23" s="48">
        <v>0.8</v>
      </c>
      <c r="H23" s="48">
        <v>16.2</v>
      </c>
      <c r="I23" s="48">
        <v>0.2</v>
      </c>
      <c r="J23" s="48">
        <v>0</v>
      </c>
      <c r="K23" s="48">
        <v>3.8</v>
      </c>
      <c r="L23" s="48"/>
      <c r="M23" s="48"/>
      <c r="N23" s="48"/>
      <c r="O23" s="48"/>
      <c r="P23" s="48"/>
      <c r="Q23" s="48"/>
      <c r="R23" s="52"/>
      <c r="S23" s="52"/>
      <c r="T23" s="52"/>
      <c r="U23" s="52"/>
      <c r="V23" s="50">
        <f t="shared" si="0"/>
        <v>6.0666666666666664</v>
      </c>
      <c r="W23" s="50">
        <f t="shared" si="1"/>
        <v>2</v>
      </c>
      <c r="X23" s="50">
        <f t="shared" si="2"/>
        <v>0</v>
      </c>
      <c r="Y23" s="170">
        <f t="shared" si="3"/>
        <v>0</v>
      </c>
      <c r="Z23" s="251"/>
      <c r="AA23" s="203"/>
      <c r="AB23" s="203"/>
      <c r="AC23" s="203"/>
      <c r="AD23" s="203"/>
      <c r="AE23" s="203"/>
      <c r="AF23" s="203"/>
      <c r="AG23" s="203"/>
      <c r="AH23" s="203"/>
      <c r="AI23" s="187"/>
      <c r="AJ23" s="187"/>
    </row>
    <row r="24" spans="1:36" ht="18.75" x14ac:dyDescent="0.25">
      <c r="A24" s="381">
        <v>4</v>
      </c>
      <c r="B24" s="382" t="s">
        <v>141</v>
      </c>
      <c r="C24" s="359">
        <v>400</v>
      </c>
      <c r="D24" s="383">
        <f>400*0.9</f>
        <v>360</v>
      </c>
      <c r="E24" s="4" t="s">
        <v>139</v>
      </c>
      <c r="F24" s="4">
        <v>65.400000000000006</v>
      </c>
      <c r="G24" s="4">
        <v>18.600000000000001</v>
      </c>
      <c r="H24" s="4">
        <v>14.3</v>
      </c>
      <c r="I24" s="4">
        <v>50.1</v>
      </c>
      <c r="J24" s="4">
        <v>14.1</v>
      </c>
      <c r="K24" s="4">
        <v>68.599999999999994</v>
      </c>
      <c r="L24" s="4"/>
      <c r="M24" s="4"/>
      <c r="N24" s="4"/>
      <c r="O24" s="4"/>
      <c r="P24" s="4"/>
      <c r="Q24" s="4"/>
      <c r="R24" s="51">
        <v>380</v>
      </c>
      <c r="S24" s="51">
        <v>380</v>
      </c>
      <c r="T24" s="51"/>
      <c r="U24" s="51"/>
      <c r="V24" s="44">
        <f t="shared" si="0"/>
        <v>32.766666666666666</v>
      </c>
      <c r="W24" s="44">
        <f t="shared" si="1"/>
        <v>44.266666666666673</v>
      </c>
      <c r="X24" s="44">
        <f t="shared" si="2"/>
        <v>0</v>
      </c>
      <c r="Y24" s="168">
        <f t="shared" si="3"/>
        <v>0</v>
      </c>
      <c r="Z24" s="249">
        <f>SUM(V24:V27)</f>
        <v>80.966666666666669</v>
      </c>
      <c r="AA24" s="201">
        <f>SUM(W24:W27)</f>
        <v>94.833333333333343</v>
      </c>
      <c r="AB24" s="201">
        <f>SUM(X24:X27)</f>
        <v>0</v>
      </c>
      <c r="AC24" s="201">
        <f>SUM(Y24:Y27)</f>
        <v>0</v>
      </c>
      <c r="AD24" s="201">
        <f t="shared" ref="AD24" si="17">Z24*0.38*0.9*SQRT(3)</f>
        <v>47.961526092066748</v>
      </c>
      <c r="AE24" s="201">
        <f t="shared" si="5"/>
        <v>56.175603841881397</v>
      </c>
      <c r="AF24" s="201">
        <f t="shared" si="5"/>
        <v>0</v>
      </c>
      <c r="AG24" s="201">
        <f t="shared" si="5"/>
        <v>0</v>
      </c>
      <c r="AH24" s="201">
        <f>MAX(Z24:AC27)</f>
        <v>94.833333333333343</v>
      </c>
      <c r="AI24" s="185">
        <f t="shared" ref="AI24" si="18">AH24*0.38*0.9*SQRT(3)</f>
        <v>56.175603841881397</v>
      </c>
      <c r="AJ24" s="185">
        <f>D24-AI24</f>
        <v>303.82439615811859</v>
      </c>
    </row>
    <row r="25" spans="1:36" ht="31.5" x14ac:dyDescent="0.25">
      <c r="A25" s="333"/>
      <c r="B25" s="371"/>
      <c r="C25" s="369"/>
      <c r="D25" s="385"/>
      <c r="E25" s="7" t="s">
        <v>110</v>
      </c>
      <c r="F25" s="7">
        <v>1.1000000000000001</v>
      </c>
      <c r="G25" s="7">
        <v>1.7</v>
      </c>
      <c r="H25" s="7">
        <v>1.3</v>
      </c>
      <c r="I25" s="7">
        <v>0.9</v>
      </c>
      <c r="J25" s="7">
        <v>0.9</v>
      </c>
      <c r="K25" s="7">
        <v>10.7</v>
      </c>
      <c r="L25" s="7"/>
      <c r="M25" s="7"/>
      <c r="N25" s="7"/>
      <c r="O25" s="7"/>
      <c r="P25" s="7"/>
      <c r="Q25" s="7"/>
      <c r="R25" s="45">
        <v>380</v>
      </c>
      <c r="S25" s="45">
        <v>380</v>
      </c>
      <c r="T25" s="45"/>
      <c r="U25" s="45"/>
      <c r="V25" s="46">
        <f t="shared" si="0"/>
        <v>1.3666666666666665</v>
      </c>
      <c r="W25" s="46">
        <f t="shared" si="1"/>
        <v>4.166666666666667</v>
      </c>
      <c r="X25" s="46">
        <f t="shared" si="2"/>
        <v>0</v>
      </c>
      <c r="Y25" s="169">
        <f t="shared" si="3"/>
        <v>0</v>
      </c>
      <c r="Z25" s="250"/>
      <c r="AA25" s="202"/>
      <c r="AB25" s="202"/>
      <c r="AC25" s="202"/>
      <c r="AD25" s="202"/>
      <c r="AE25" s="202"/>
      <c r="AF25" s="202"/>
      <c r="AG25" s="202"/>
      <c r="AH25" s="202"/>
      <c r="AI25" s="186"/>
      <c r="AJ25" s="186"/>
    </row>
    <row r="26" spans="1:36" ht="18.75" x14ac:dyDescent="0.25">
      <c r="A26" s="333"/>
      <c r="B26" s="371"/>
      <c r="C26" s="369"/>
      <c r="D26" s="385"/>
      <c r="E26" s="41" t="s">
        <v>140</v>
      </c>
      <c r="F26" s="41">
        <v>81.599999999999994</v>
      </c>
      <c r="G26" s="41">
        <v>28.7</v>
      </c>
      <c r="H26" s="41">
        <v>30.2</v>
      </c>
      <c r="I26" s="41">
        <v>64</v>
      </c>
      <c r="J26" s="41">
        <v>38.9</v>
      </c>
      <c r="K26" s="41">
        <v>36.299999999999997</v>
      </c>
      <c r="L26" s="41"/>
      <c r="M26" s="41"/>
      <c r="N26" s="41"/>
      <c r="O26" s="41"/>
      <c r="P26" s="41"/>
      <c r="Q26" s="41"/>
      <c r="R26" s="45">
        <v>380</v>
      </c>
      <c r="S26" s="45">
        <v>380</v>
      </c>
      <c r="T26" s="45"/>
      <c r="U26" s="45"/>
      <c r="V26" s="46">
        <f t="shared" si="0"/>
        <v>46.833333333333336</v>
      </c>
      <c r="W26" s="46">
        <f t="shared" si="1"/>
        <v>46.4</v>
      </c>
      <c r="X26" s="46">
        <f t="shared" si="2"/>
        <v>0</v>
      </c>
      <c r="Y26" s="169">
        <f t="shared" si="3"/>
        <v>0</v>
      </c>
      <c r="Z26" s="250"/>
      <c r="AA26" s="202"/>
      <c r="AB26" s="202"/>
      <c r="AC26" s="202"/>
      <c r="AD26" s="202"/>
      <c r="AE26" s="202"/>
      <c r="AF26" s="202"/>
      <c r="AG26" s="202"/>
      <c r="AH26" s="202"/>
      <c r="AI26" s="186"/>
      <c r="AJ26" s="186"/>
    </row>
    <row r="27" spans="1:36" ht="19.5" thickBot="1" x14ac:dyDescent="0.3">
      <c r="A27" s="334"/>
      <c r="B27" s="372"/>
      <c r="C27" s="360"/>
      <c r="D27" s="384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52">
        <v>380</v>
      </c>
      <c r="S27" s="52">
        <v>380</v>
      </c>
      <c r="T27" s="52"/>
      <c r="U27" s="52"/>
      <c r="V27" s="50">
        <f t="shared" si="0"/>
        <v>0</v>
      </c>
      <c r="W27" s="50">
        <f t="shared" si="1"/>
        <v>0</v>
      </c>
      <c r="X27" s="50">
        <f t="shared" si="2"/>
        <v>0</v>
      </c>
      <c r="Y27" s="170">
        <f t="shared" si="3"/>
        <v>0</v>
      </c>
      <c r="Z27" s="251"/>
      <c r="AA27" s="203"/>
      <c r="AB27" s="203"/>
      <c r="AC27" s="203"/>
      <c r="AD27" s="203"/>
      <c r="AE27" s="203"/>
      <c r="AF27" s="203"/>
      <c r="AG27" s="203"/>
      <c r="AH27" s="203"/>
      <c r="AI27" s="187"/>
      <c r="AJ27" s="187"/>
    </row>
    <row r="28" spans="1:36" ht="19.5" thickBot="1" x14ac:dyDescent="0.3">
      <c r="A28" s="381">
        <v>5</v>
      </c>
      <c r="B28" s="382" t="s">
        <v>142</v>
      </c>
      <c r="C28" s="359">
        <v>630</v>
      </c>
      <c r="D28" s="383">
        <f>630*0.9</f>
        <v>567</v>
      </c>
      <c r="E28" s="4" t="s">
        <v>143</v>
      </c>
      <c r="F28" s="4">
        <v>23.6</v>
      </c>
      <c r="G28" s="4">
        <v>18.3</v>
      </c>
      <c r="H28" s="4">
        <v>34.799999999999997</v>
      </c>
      <c r="I28" s="4">
        <v>23.8</v>
      </c>
      <c r="J28" s="4">
        <v>17.100000000000001</v>
      </c>
      <c r="K28" s="4">
        <v>23.7</v>
      </c>
      <c r="L28" s="4"/>
      <c r="M28" s="4"/>
      <c r="N28" s="4"/>
      <c r="O28" s="4"/>
      <c r="P28" s="4"/>
      <c r="Q28" s="4"/>
      <c r="R28" s="51">
        <v>380</v>
      </c>
      <c r="S28" s="51">
        <v>380</v>
      </c>
      <c r="T28" s="51"/>
      <c r="U28" s="51"/>
      <c r="V28" s="44">
        <f t="shared" si="0"/>
        <v>25.566666666666666</v>
      </c>
      <c r="W28" s="44">
        <f t="shared" si="1"/>
        <v>21.533333333333335</v>
      </c>
      <c r="X28" s="44">
        <f t="shared" si="2"/>
        <v>0</v>
      </c>
      <c r="Y28" s="168">
        <f t="shared" si="3"/>
        <v>0</v>
      </c>
      <c r="Z28" s="249">
        <f>SUM(V28:V32)</f>
        <v>70.600000000000009</v>
      </c>
      <c r="AA28" s="201">
        <f>SUM(W28:W32)</f>
        <v>79.233333333333334</v>
      </c>
      <c r="AB28" s="201">
        <f>SUM(X28:X32)</f>
        <v>0</v>
      </c>
      <c r="AC28" s="201">
        <f>SUM(Y28:Y32)</f>
        <v>0</v>
      </c>
      <c r="AD28" s="201">
        <f t="shared" ref="AD28" si="19">Z28*0.38*0.9*SQRT(3)</f>
        <v>41.820713158912056</v>
      </c>
      <c r="AE28" s="201">
        <f t="shared" si="5"/>
        <v>46.934766373339926</v>
      </c>
      <c r="AF28" s="201">
        <f t="shared" si="5"/>
        <v>0</v>
      </c>
      <c r="AG28" s="201">
        <f t="shared" si="5"/>
        <v>0</v>
      </c>
      <c r="AH28" s="201">
        <f>MAX(Z28:AC32)</f>
        <v>79.233333333333334</v>
      </c>
      <c r="AI28" s="185">
        <f t="shared" ref="AI28" si="20">AH28*0.38*0.9*SQRT(3)</f>
        <v>46.934766373339926</v>
      </c>
      <c r="AJ28" s="185">
        <f>D28-AI28</f>
        <v>520.06523362666007</v>
      </c>
    </row>
    <row r="29" spans="1:36" ht="19.5" thickBot="1" x14ac:dyDescent="0.3">
      <c r="A29" s="398"/>
      <c r="B29" s="369"/>
      <c r="C29" s="369"/>
      <c r="D29" s="385"/>
      <c r="E29" s="42" t="s">
        <v>144</v>
      </c>
      <c r="F29" s="42">
        <v>11.6</v>
      </c>
      <c r="G29" s="42">
        <v>5.4</v>
      </c>
      <c r="H29" s="42">
        <v>10.199999999999999</v>
      </c>
      <c r="I29" s="42">
        <v>23.5</v>
      </c>
      <c r="J29" s="42">
        <v>5.2</v>
      </c>
      <c r="K29" s="42">
        <v>19.7</v>
      </c>
      <c r="L29" s="42"/>
      <c r="M29" s="42"/>
      <c r="N29" s="42"/>
      <c r="O29" s="42"/>
      <c r="P29" s="42"/>
      <c r="Q29" s="42"/>
      <c r="R29" s="54">
        <v>380</v>
      </c>
      <c r="S29" s="54">
        <v>380</v>
      </c>
      <c r="T29" s="54"/>
      <c r="U29" s="54"/>
      <c r="V29" s="44">
        <f t="shared" ref="V29:V34" si="21">IF(AND(F29=0,G29=0,H29=0),0,IF(AND(F29=0,G29=0),H29,IF(AND(F29=0,H29=0),G29,IF(AND(G29=0,H29=0),F29,IF(F29=0,(G29+H29)/2,IF(G29=0,(F29+H29)/2,IF(H29=0,(F29+G29)/2,(F29+G29+H29)/3)))))))</f>
        <v>9.0666666666666664</v>
      </c>
      <c r="W29" s="44">
        <f t="shared" ref="W29:W34" si="22">IF(AND(I29=0,J29=0,K29=0),0,IF(AND(I29=0,J29=0),K29,IF(AND(I29=0,K29=0),J29,IF(AND(J29=0,K29=0),I29,IF(I29=0,(J29+K29)/2,IF(J29=0,(I29+K29)/2,IF(K29=0,(I29+J29)/2,(I29+J29+K29)/3)))))))</f>
        <v>16.133333333333333</v>
      </c>
      <c r="X29" s="44">
        <f t="shared" ref="X29:X34" si="23">IF(AND(L29=0,M29=0,N29=0),0,IF(AND(L29=0,M29=0),N29,IF(AND(L29=0,N29=0),M29,IF(AND(M29=0,N29=0),L29,IF(L29=0,(M29+N29)/2,IF(M29=0,(L29+N29)/2,IF(N29=0,(L29+M29)/2,(L29+M29+N29)/3)))))))</f>
        <v>0</v>
      </c>
      <c r="Y29" s="168">
        <f t="shared" ref="Y29:Y34" si="24">IF(AND(O29=0,P29=0,Q29=0),0,IF(AND(O29=0,P29=0),Q29,IF(AND(O29=0,Q29=0),P29,IF(AND(P29=0,Q29=0),O29,IF(O29=0,(P29+Q29)/2,IF(P29=0,(O29+Q29)/2,IF(Q29=0,(O29+P29)/2,(O29+P29+Q29)/3)))))))</f>
        <v>0</v>
      </c>
      <c r="Z29" s="399"/>
      <c r="AA29" s="400"/>
      <c r="AB29" s="400"/>
      <c r="AC29" s="400"/>
      <c r="AD29" s="400"/>
      <c r="AE29" s="400"/>
      <c r="AF29" s="400"/>
      <c r="AG29" s="400"/>
      <c r="AH29" s="400"/>
      <c r="AI29" s="558"/>
      <c r="AJ29" s="558"/>
    </row>
    <row r="30" spans="1:36" ht="19.5" thickBot="1" x14ac:dyDescent="0.3">
      <c r="A30" s="398"/>
      <c r="B30" s="369"/>
      <c r="C30" s="369"/>
      <c r="D30" s="385"/>
      <c r="E30" s="42" t="s">
        <v>145</v>
      </c>
      <c r="F30" s="42">
        <v>38.9</v>
      </c>
      <c r="G30" s="42">
        <v>26.8</v>
      </c>
      <c r="H30" s="42">
        <v>32.6</v>
      </c>
      <c r="I30" s="42">
        <v>33.6</v>
      </c>
      <c r="J30" s="42">
        <v>34.700000000000003</v>
      </c>
      <c r="K30" s="42">
        <v>47.1</v>
      </c>
      <c r="L30" s="42"/>
      <c r="M30" s="42"/>
      <c r="N30" s="42"/>
      <c r="O30" s="42"/>
      <c r="P30" s="42"/>
      <c r="Q30" s="42"/>
      <c r="R30" s="54">
        <v>380</v>
      </c>
      <c r="S30" s="54">
        <v>380</v>
      </c>
      <c r="T30" s="54"/>
      <c r="U30" s="54"/>
      <c r="V30" s="44">
        <f t="shared" si="21"/>
        <v>32.766666666666673</v>
      </c>
      <c r="W30" s="44">
        <f t="shared" si="22"/>
        <v>38.466666666666669</v>
      </c>
      <c r="X30" s="44">
        <f t="shared" si="23"/>
        <v>0</v>
      </c>
      <c r="Y30" s="168">
        <f t="shared" si="24"/>
        <v>0</v>
      </c>
      <c r="Z30" s="399"/>
      <c r="AA30" s="400"/>
      <c r="AB30" s="400"/>
      <c r="AC30" s="400"/>
      <c r="AD30" s="400"/>
      <c r="AE30" s="400"/>
      <c r="AF30" s="400"/>
      <c r="AG30" s="400"/>
      <c r="AH30" s="400"/>
      <c r="AI30" s="558"/>
      <c r="AJ30" s="558"/>
    </row>
    <row r="31" spans="1:36" ht="32.25" thickBot="1" x14ac:dyDescent="0.3">
      <c r="A31" s="398"/>
      <c r="B31" s="369"/>
      <c r="C31" s="369"/>
      <c r="D31" s="385"/>
      <c r="E31" s="41" t="s">
        <v>110</v>
      </c>
      <c r="F31" s="41">
        <v>0.8</v>
      </c>
      <c r="G31" s="41">
        <v>6.9</v>
      </c>
      <c r="H31" s="41">
        <v>1.9</v>
      </c>
      <c r="I31" s="41">
        <v>0.5</v>
      </c>
      <c r="J31" s="41">
        <v>6.9</v>
      </c>
      <c r="K31" s="41">
        <v>1.9</v>
      </c>
      <c r="L31" s="41"/>
      <c r="M31" s="41"/>
      <c r="N31" s="41"/>
      <c r="O31" s="41"/>
      <c r="P31" s="41"/>
      <c r="Q31" s="41"/>
      <c r="R31" s="45">
        <v>380</v>
      </c>
      <c r="S31" s="45">
        <v>380</v>
      </c>
      <c r="T31" s="45"/>
      <c r="U31" s="45"/>
      <c r="V31" s="44">
        <f t="shared" si="21"/>
        <v>3.1999999999999997</v>
      </c>
      <c r="W31" s="44">
        <f t="shared" si="22"/>
        <v>3.1</v>
      </c>
      <c r="X31" s="44">
        <f t="shared" si="23"/>
        <v>0</v>
      </c>
      <c r="Y31" s="168">
        <f t="shared" si="24"/>
        <v>0</v>
      </c>
      <c r="Z31" s="399"/>
      <c r="AA31" s="400"/>
      <c r="AB31" s="400"/>
      <c r="AC31" s="400"/>
      <c r="AD31" s="400"/>
      <c r="AE31" s="400"/>
      <c r="AF31" s="400"/>
      <c r="AG31" s="400"/>
      <c r="AH31" s="400"/>
      <c r="AI31" s="558"/>
      <c r="AJ31" s="558"/>
    </row>
    <row r="32" spans="1:36" ht="19.5" thickBot="1" x14ac:dyDescent="0.3">
      <c r="A32" s="398"/>
      <c r="B32" s="369"/>
      <c r="C32" s="369"/>
      <c r="D32" s="384"/>
      <c r="E32" s="40" t="s">
        <v>146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54"/>
      <c r="S32" s="54"/>
      <c r="T32" s="54"/>
      <c r="U32" s="54"/>
      <c r="V32" s="44">
        <f t="shared" si="21"/>
        <v>0</v>
      </c>
      <c r="W32" s="44">
        <f t="shared" si="22"/>
        <v>0</v>
      </c>
      <c r="X32" s="44">
        <f t="shared" si="23"/>
        <v>0</v>
      </c>
      <c r="Y32" s="168">
        <f t="shared" si="24"/>
        <v>0</v>
      </c>
      <c r="Z32" s="399"/>
      <c r="AA32" s="400"/>
      <c r="AB32" s="400"/>
      <c r="AC32" s="400"/>
      <c r="AD32" s="400"/>
      <c r="AE32" s="400"/>
      <c r="AF32" s="400"/>
      <c r="AG32" s="400"/>
      <c r="AH32" s="400"/>
      <c r="AI32" s="558"/>
      <c r="AJ32" s="558"/>
    </row>
    <row r="33" spans="1:36" ht="18.75" x14ac:dyDescent="0.25">
      <c r="A33" s="381">
        <v>6</v>
      </c>
      <c r="B33" s="382" t="s">
        <v>151</v>
      </c>
      <c r="C33" s="359">
        <v>630</v>
      </c>
      <c r="D33" s="383">
        <f>630*0.9</f>
        <v>567</v>
      </c>
      <c r="E33" s="401" t="s">
        <v>152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1"/>
      <c r="S33" s="51"/>
      <c r="T33" s="51"/>
      <c r="U33" s="51"/>
      <c r="V33" s="44">
        <f t="shared" si="21"/>
        <v>0</v>
      </c>
      <c r="W33" s="44">
        <f t="shared" si="22"/>
        <v>0</v>
      </c>
      <c r="X33" s="44">
        <f t="shared" si="23"/>
        <v>0</v>
      </c>
      <c r="Y33" s="168">
        <f t="shared" si="24"/>
        <v>0</v>
      </c>
      <c r="Z33" s="249">
        <f>SUM(V33:V34)</f>
        <v>0</v>
      </c>
      <c r="AA33" s="201">
        <f>SUM(W33:W34)</f>
        <v>0</v>
      </c>
      <c r="AB33" s="201">
        <f>SUM(X33:X34)</f>
        <v>0</v>
      </c>
      <c r="AC33" s="201">
        <f>SUM(Y33:Y34)</f>
        <v>0</v>
      </c>
      <c r="AD33" s="201">
        <f t="shared" ref="AD33" si="25">Z33*0.38*0.9*SQRT(3)</f>
        <v>0</v>
      </c>
      <c r="AE33" s="201">
        <f t="shared" ref="AE33" si="26">AA33*0.38*0.9*SQRT(3)</f>
        <v>0</v>
      </c>
      <c r="AF33" s="201">
        <f t="shared" ref="AF33" si="27">AB33*0.38*0.9*SQRT(3)</f>
        <v>0</v>
      </c>
      <c r="AG33" s="201">
        <f t="shared" ref="AG33" si="28">AC33*0.38*0.9*SQRT(3)</f>
        <v>0</v>
      </c>
      <c r="AH33" s="201">
        <f>MAX(Z33:AC34)</f>
        <v>0</v>
      </c>
      <c r="AI33" s="185">
        <f t="shared" ref="AI33" si="29">AH33*0.38*0.9*SQRT(3)</f>
        <v>0</v>
      </c>
      <c r="AJ33" s="185">
        <f>D33-AI33</f>
        <v>567</v>
      </c>
    </row>
    <row r="34" spans="1:36" ht="19.5" thickBot="1" x14ac:dyDescent="0.3">
      <c r="A34" s="333"/>
      <c r="B34" s="371"/>
      <c r="C34" s="369"/>
      <c r="D34" s="384"/>
      <c r="E34" s="40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45"/>
      <c r="S34" s="45"/>
      <c r="T34" s="45"/>
      <c r="U34" s="45"/>
      <c r="V34" s="46">
        <f t="shared" si="21"/>
        <v>0</v>
      </c>
      <c r="W34" s="46">
        <f t="shared" si="22"/>
        <v>0</v>
      </c>
      <c r="X34" s="46">
        <f t="shared" si="23"/>
        <v>0</v>
      </c>
      <c r="Y34" s="169">
        <f t="shared" si="24"/>
        <v>0</v>
      </c>
      <c r="Z34" s="250"/>
      <c r="AA34" s="202"/>
      <c r="AB34" s="202"/>
      <c r="AC34" s="202"/>
      <c r="AD34" s="202"/>
      <c r="AE34" s="202"/>
      <c r="AF34" s="202"/>
      <c r="AG34" s="202"/>
      <c r="AH34" s="202"/>
      <c r="AI34" s="186"/>
      <c r="AJ34" s="186"/>
    </row>
    <row r="35" spans="1:36" ht="18.75" x14ac:dyDescent="0.25">
      <c r="A35" s="381">
        <v>7</v>
      </c>
      <c r="B35" s="382" t="s">
        <v>147</v>
      </c>
      <c r="C35" s="359">
        <v>250</v>
      </c>
      <c r="D35" s="383">
        <f>250*0.9</f>
        <v>225</v>
      </c>
      <c r="E35" s="4" t="s">
        <v>23</v>
      </c>
      <c r="F35" s="4">
        <v>66</v>
      </c>
      <c r="G35" s="4">
        <v>78.599999999999994</v>
      </c>
      <c r="H35" s="4">
        <v>64.3</v>
      </c>
      <c r="I35" s="4">
        <v>32.9</v>
      </c>
      <c r="J35" s="4">
        <v>55.3</v>
      </c>
      <c r="K35" s="4">
        <v>49.8</v>
      </c>
      <c r="L35" s="4"/>
      <c r="M35" s="4"/>
      <c r="N35" s="4"/>
      <c r="O35" s="4"/>
      <c r="P35" s="4"/>
      <c r="Q35" s="4"/>
      <c r="R35" s="51">
        <v>380</v>
      </c>
      <c r="S35" s="51">
        <v>380</v>
      </c>
      <c r="T35" s="51"/>
      <c r="U35" s="51"/>
      <c r="V35" s="44">
        <f t="shared" si="0"/>
        <v>69.633333333333326</v>
      </c>
      <c r="W35" s="44">
        <f t="shared" si="1"/>
        <v>46</v>
      </c>
      <c r="X35" s="44">
        <f t="shared" si="2"/>
        <v>0</v>
      </c>
      <c r="Y35" s="168">
        <f t="shared" si="3"/>
        <v>0</v>
      </c>
      <c r="Z35" s="249">
        <f>SUM(V35:V36)</f>
        <v>108.56666666666666</v>
      </c>
      <c r="AA35" s="201">
        <f>SUM(W35:W36)</f>
        <v>94.800000000000011</v>
      </c>
      <c r="AB35" s="201">
        <f>SUM(X35:X36)</f>
        <v>0</v>
      </c>
      <c r="AC35" s="201">
        <f>SUM(Y35:Y36)</f>
        <v>0</v>
      </c>
      <c r="AD35" s="201">
        <f t="shared" ref="AD35:AG37" si="30">Z35*0.38*0.9*SQRT(3)</f>
        <v>64.310700074870908</v>
      </c>
      <c r="AE35" s="201">
        <f t="shared" si="30"/>
        <v>56.15585846267512</v>
      </c>
      <c r="AF35" s="201">
        <f t="shared" si="30"/>
        <v>0</v>
      </c>
      <c r="AG35" s="201">
        <f t="shared" si="30"/>
        <v>0</v>
      </c>
      <c r="AH35" s="201">
        <f>MAX(Z35:AC36)</f>
        <v>108.56666666666666</v>
      </c>
      <c r="AI35" s="185">
        <f t="shared" ref="AI35" si="31">AH35*0.38*0.9*SQRT(3)</f>
        <v>64.310700074870908</v>
      </c>
      <c r="AJ35" s="185">
        <f>D35-AI35</f>
        <v>160.68929992512909</v>
      </c>
    </row>
    <row r="36" spans="1:36" ht="19.5" thickBot="1" x14ac:dyDescent="0.3">
      <c r="A36" s="333"/>
      <c r="B36" s="371"/>
      <c r="C36" s="369"/>
      <c r="D36" s="384"/>
      <c r="E36" s="7" t="s">
        <v>149</v>
      </c>
      <c r="F36" s="7">
        <v>54.5</v>
      </c>
      <c r="G36" s="7">
        <v>33.1</v>
      </c>
      <c r="H36" s="7">
        <v>29.2</v>
      </c>
      <c r="I36" s="7">
        <v>50</v>
      </c>
      <c r="J36" s="7">
        <v>44.9</v>
      </c>
      <c r="K36" s="7">
        <v>51.5</v>
      </c>
      <c r="L36" s="7"/>
      <c r="M36" s="7"/>
      <c r="N36" s="7"/>
      <c r="O36" s="7"/>
      <c r="P36" s="7"/>
      <c r="Q36" s="7"/>
      <c r="R36" s="45">
        <v>380</v>
      </c>
      <c r="S36" s="45">
        <v>380</v>
      </c>
      <c r="T36" s="45"/>
      <c r="U36" s="45"/>
      <c r="V36" s="46">
        <f t="shared" si="0"/>
        <v>38.93333333333333</v>
      </c>
      <c r="W36" s="46">
        <f t="shared" si="1"/>
        <v>48.800000000000004</v>
      </c>
      <c r="X36" s="46">
        <f t="shared" si="2"/>
        <v>0</v>
      </c>
      <c r="Y36" s="169">
        <f t="shared" si="3"/>
        <v>0</v>
      </c>
      <c r="Z36" s="250"/>
      <c r="AA36" s="202"/>
      <c r="AB36" s="202"/>
      <c r="AC36" s="202"/>
      <c r="AD36" s="202"/>
      <c r="AE36" s="202"/>
      <c r="AF36" s="202"/>
      <c r="AG36" s="202"/>
      <c r="AH36" s="202"/>
      <c r="AI36" s="186"/>
      <c r="AJ36" s="186"/>
    </row>
    <row r="37" spans="1:36" ht="18.75" x14ac:dyDescent="0.25">
      <c r="A37" s="381">
        <v>8</v>
      </c>
      <c r="B37" s="382" t="s">
        <v>148</v>
      </c>
      <c r="C37" s="359">
        <v>100</v>
      </c>
      <c r="D37" s="383">
        <f>100*0.9</f>
        <v>90</v>
      </c>
      <c r="E37" s="4" t="s">
        <v>89</v>
      </c>
      <c r="F37" s="4">
        <v>2.1</v>
      </c>
      <c r="G37" s="4">
        <v>2</v>
      </c>
      <c r="H37" s="4">
        <v>4.0999999999999996</v>
      </c>
      <c r="I37" s="4">
        <v>2.2000000000000002</v>
      </c>
      <c r="J37" s="4">
        <v>6.3</v>
      </c>
      <c r="K37" s="4">
        <v>5.8</v>
      </c>
      <c r="L37" s="4"/>
      <c r="M37" s="4"/>
      <c r="N37" s="4"/>
      <c r="O37" s="4"/>
      <c r="P37" s="4"/>
      <c r="Q37" s="4"/>
      <c r="R37" s="51">
        <v>380</v>
      </c>
      <c r="S37" s="51">
        <v>380</v>
      </c>
      <c r="T37" s="51"/>
      <c r="U37" s="51"/>
      <c r="V37" s="44">
        <f t="shared" si="0"/>
        <v>2.7333333333333329</v>
      </c>
      <c r="W37" s="44">
        <f t="shared" si="1"/>
        <v>4.7666666666666666</v>
      </c>
      <c r="X37" s="44">
        <f t="shared" si="2"/>
        <v>0</v>
      </c>
      <c r="Y37" s="168">
        <f t="shared" si="3"/>
        <v>0</v>
      </c>
      <c r="Z37" s="249">
        <f>SUM(V37:V39)</f>
        <v>26.666666666666668</v>
      </c>
      <c r="AA37" s="201">
        <f>SUM(W37:W39)</f>
        <v>29.400000000000002</v>
      </c>
      <c r="AB37" s="201">
        <f>SUM(X37:X39)</f>
        <v>0</v>
      </c>
      <c r="AC37" s="201">
        <f>SUM(Y37:Y39)</f>
        <v>0</v>
      </c>
      <c r="AD37" s="201">
        <f t="shared" ref="AD37" si="32">Z37*0.38*0.9*SQRT(3)</f>
        <v>15.796303365028162</v>
      </c>
      <c r="AE37" s="201">
        <f t="shared" si="30"/>
        <v>17.415424459943548</v>
      </c>
      <c r="AF37" s="201">
        <f t="shared" si="30"/>
        <v>0</v>
      </c>
      <c r="AG37" s="201">
        <f t="shared" si="30"/>
        <v>0</v>
      </c>
      <c r="AH37" s="201">
        <f>MAX(Z37:AC39)</f>
        <v>29.400000000000002</v>
      </c>
      <c r="AI37" s="185">
        <f t="shared" ref="AI37" si="33">AH37*0.38*0.9*SQRT(3)</f>
        <v>17.415424459943548</v>
      </c>
      <c r="AJ37" s="185">
        <f>D37-AI37</f>
        <v>72.584575540056449</v>
      </c>
    </row>
    <row r="38" spans="1:36" ht="31.5" x14ac:dyDescent="0.25">
      <c r="A38" s="333"/>
      <c r="B38" s="371"/>
      <c r="C38" s="369"/>
      <c r="D38" s="385"/>
      <c r="E38" s="7" t="s">
        <v>150</v>
      </c>
      <c r="F38" s="7">
        <v>23.1</v>
      </c>
      <c r="G38" s="7">
        <v>24</v>
      </c>
      <c r="H38" s="7">
        <v>24.7</v>
      </c>
      <c r="I38" s="7">
        <v>24.3</v>
      </c>
      <c r="J38" s="7">
        <v>25.6</v>
      </c>
      <c r="K38" s="7">
        <v>24</v>
      </c>
      <c r="L38" s="7"/>
      <c r="M38" s="7"/>
      <c r="N38" s="7"/>
      <c r="O38" s="7"/>
      <c r="P38" s="7"/>
      <c r="Q38" s="7"/>
      <c r="R38" s="45">
        <v>380</v>
      </c>
      <c r="S38" s="45">
        <v>380</v>
      </c>
      <c r="T38" s="45"/>
      <c r="U38" s="45"/>
      <c r="V38" s="46">
        <f t="shared" si="0"/>
        <v>23.933333333333334</v>
      </c>
      <c r="W38" s="46">
        <f t="shared" si="1"/>
        <v>24.633333333333336</v>
      </c>
      <c r="X38" s="46">
        <f t="shared" si="2"/>
        <v>0</v>
      </c>
      <c r="Y38" s="169">
        <f t="shared" si="3"/>
        <v>0</v>
      </c>
      <c r="Z38" s="250"/>
      <c r="AA38" s="202"/>
      <c r="AB38" s="202"/>
      <c r="AC38" s="202"/>
      <c r="AD38" s="202"/>
      <c r="AE38" s="202"/>
      <c r="AF38" s="202"/>
      <c r="AG38" s="202"/>
      <c r="AH38" s="202"/>
      <c r="AI38" s="186"/>
      <c r="AJ38" s="186"/>
    </row>
    <row r="39" spans="1:36" ht="19.5" thickBot="1" x14ac:dyDescent="0.3">
      <c r="A39" s="334"/>
      <c r="B39" s="372"/>
      <c r="C39" s="360"/>
      <c r="D39" s="384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  <c r="S39" s="49"/>
      <c r="T39" s="49"/>
      <c r="U39" s="49"/>
      <c r="V39" s="50">
        <f t="shared" si="0"/>
        <v>0</v>
      </c>
      <c r="W39" s="50">
        <f t="shared" si="1"/>
        <v>0</v>
      </c>
      <c r="X39" s="50">
        <f t="shared" si="2"/>
        <v>0</v>
      </c>
      <c r="Y39" s="170">
        <f t="shared" si="3"/>
        <v>0</v>
      </c>
      <c r="Z39" s="251"/>
      <c r="AA39" s="203"/>
      <c r="AB39" s="203"/>
      <c r="AC39" s="203"/>
      <c r="AD39" s="203"/>
      <c r="AE39" s="203"/>
      <c r="AF39" s="203"/>
      <c r="AG39" s="203"/>
      <c r="AH39" s="203"/>
      <c r="AI39" s="187"/>
      <c r="AJ39" s="187"/>
    </row>
    <row r="40" spans="1:36" x14ac:dyDescent="0.25">
      <c r="AF40" s="102"/>
      <c r="AG40" s="102"/>
    </row>
  </sheetData>
  <sheetProtection password="CC55" sheet="1" objects="1" scenarios="1" formatCells="0" formatColumns="0" formatRows="0" insertRows="0"/>
  <mergeCells count="151">
    <mergeCell ref="AI37:AI39"/>
    <mergeCell ref="AH35:AH36"/>
    <mergeCell ref="AI35:AI36"/>
    <mergeCell ref="A37:A39"/>
    <mergeCell ref="B37:B39"/>
    <mergeCell ref="C37:C39"/>
    <mergeCell ref="Z37:Z39"/>
    <mergeCell ref="AA37:AA39"/>
    <mergeCell ref="AB37:AB39"/>
    <mergeCell ref="AC37:AC39"/>
    <mergeCell ref="AD37:AD39"/>
    <mergeCell ref="AB35:AB36"/>
    <mergeCell ref="AC35:AC36"/>
    <mergeCell ref="AD35:AD36"/>
    <mergeCell ref="AE35:AE36"/>
    <mergeCell ref="AF35:AF36"/>
    <mergeCell ref="AG35:AG36"/>
    <mergeCell ref="AE37:AE39"/>
    <mergeCell ref="AF37:AF39"/>
    <mergeCell ref="AG37:AG39"/>
    <mergeCell ref="AH37:AH39"/>
    <mergeCell ref="AE28:AE32"/>
    <mergeCell ref="AF28:AF32"/>
    <mergeCell ref="AG28:AG32"/>
    <mergeCell ref="AH28:AH32"/>
    <mergeCell ref="AI28:AI32"/>
    <mergeCell ref="A35:A36"/>
    <mergeCell ref="B35:B36"/>
    <mergeCell ref="C35:C36"/>
    <mergeCell ref="Z35:Z36"/>
    <mergeCell ref="AA35:AA36"/>
    <mergeCell ref="A33:A34"/>
    <mergeCell ref="B33:B34"/>
    <mergeCell ref="C33:C34"/>
    <mergeCell ref="Z33:Z34"/>
    <mergeCell ref="AA33:AA34"/>
    <mergeCell ref="AH33:AH34"/>
    <mergeCell ref="AI33:AI34"/>
    <mergeCell ref="E33:E34"/>
    <mergeCell ref="AB33:AB34"/>
    <mergeCell ref="AC33:AC34"/>
    <mergeCell ref="AD33:AD34"/>
    <mergeCell ref="AE33:AE34"/>
    <mergeCell ref="AF33:AF34"/>
    <mergeCell ref="AG33:AG34"/>
    <mergeCell ref="A28:A32"/>
    <mergeCell ref="B28:B32"/>
    <mergeCell ref="C28:C32"/>
    <mergeCell ref="Z28:Z32"/>
    <mergeCell ref="AA28:AA32"/>
    <mergeCell ref="AB28:AB32"/>
    <mergeCell ref="AC28:AC32"/>
    <mergeCell ref="AD28:AD32"/>
    <mergeCell ref="AB24:AB27"/>
    <mergeCell ref="AC24:AC27"/>
    <mergeCell ref="AD24:AD27"/>
    <mergeCell ref="D28:D32"/>
    <mergeCell ref="A24:A27"/>
    <mergeCell ref="B24:B27"/>
    <mergeCell ref="C24:C27"/>
    <mergeCell ref="Z24:Z27"/>
    <mergeCell ref="AA24:AA27"/>
    <mergeCell ref="AH24:AH27"/>
    <mergeCell ref="AI24:AI27"/>
    <mergeCell ref="AE24:AE27"/>
    <mergeCell ref="AF24:AF27"/>
    <mergeCell ref="AG24:AG27"/>
    <mergeCell ref="D24:D27"/>
    <mergeCell ref="A12:A16"/>
    <mergeCell ref="B12:B16"/>
    <mergeCell ref="C12:C16"/>
    <mergeCell ref="Z12:Z16"/>
    <mergeCell ref="AA12:AA16"/>
    <mergeCell ref="AB12:AB16"/>
    <mergeCell ref="AE20:AE23"/>
    <mergeCell ref="AF20:AF23"/>
    <mergeCell ref="AG20:AG23"/>
    <mergeCell ref="A17:A19"/>
    <mergeCell ref="B17:B19"/>
    <mergeCell ref="C17:C19"/>
    <mergeCell ref="Z17:Z19"/>
    <mergeCell ref="AA17:AA19"/>
    <mergeCell ref="D17:D19"/>
    <mergeCell ref="D20:D23"/>
    <mergeCell ref="A20:A23"/>
    <mergeCell ref="B20:B23"/>
    <mergeCell ref="C20:C23"/>
    <mergeCell ref="Z20:Z23"/>
    <mergeCell ref="AA20:AA23"/>
    <mergeCell ref="AB20:AB23"/>
    <mergeCell ref="AC20:AC23"/>
    <mergeCell ref="AD20:AD23"/>
    <mergeCell ref="B2:Q3"/>
    <mergeCell ref="F5:U6"/>
    <mergeCell ref="V5:AH6"/>
    <mergeCell ref="AH8:AH11"/>
    <mergeCell ref="AC12:AC16"/>
    <mergeCell ref="AD12:AD16"/>
    <mergeCell ref="R10:S10"/>
    <mergeCell ref="T10:U10"/>
    <mergeCell ref="V10:W10"/>
    <mergeCell ref="X10:Y10"/>
    <mergeCell ref="Z10:AA10"/>
    <mergeCell ref="AB10:AC10"/>
    <mergeCell ref="D12:D16"/>
    <mergeCell ref="AE12:AE16"/>
    <mergeCell ref="AF12:AF16"/>
    <mergeCell ref="AG12:AG16"/>
    <mergeCell ref="AH12:AH1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F9:K9"/>
    <mergeCell ref="L9:Q9"/>
    <mergeCell ref="F10:H10"/>
    <mergeCell ref="I10:K10"/>
    <mergeCell ref="L10:N10"/>
    <mergeCell ref="O10:Q10"/>
    <mergeCell ref="AD10:AE10"/>
    <mergeCell ref="AF10:AG10"/>
    <mergeCell ref="D8:D11"/>
    <mergeCell ref="AJ17:AJ19"/>
    <mergeCell ref="AJ12:AJ16"/>
    <mergeCell ref="AJ8:AJ11"/>
    <mergeCell ref="D33:D34"/>
    <mergeCell ref="D35:D36"/>
    <mergeCell ref="D37:D39"/>
    <mergeCell ref="AJ37:AJ39"/>
    <mergeCell ref="AJ35:AJ36"/>
    <mergeCell ref="AJ33:AJ34"/>
    <mergeCell ref="AJ28:AJ32"/>
    <mergeCell ref="AJ24:AJ27"/>
    <mergeCell ref="AJ20:AJ23"/>
    <mergeCell ref="AH17:AH19"/>
    <mergeCell ref="AI17:AI19"/>
    <mergeCell ref="AE17:AE19"/>
    <mergeCell ref="AF17:AF19"/>
    <mergeCell ref="AG17:AG19"/>
    <mergeCell ref="AI8:AI11"/>
    <mergeCell ref="AB17:AB19"/>
    <mergeCell ref="AC17:AC19"/>
    <mergeCell ref="AD17:AD19"/>
    <mergeCell ref="AI12:AI16"/>
    <mergeCell ref="AH20:AH23"/>
    <mergeCell ref="AI20:AI23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72"/>
  <sheetViews>
    <sheetView topLeftCell="A120" zoomScale="40" zoomScaleNormal="40" workbookViewId="0">
      <selection activeCell="AO30" sqref="AO30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4.4257812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248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customHeight="1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289" t="s">
        <v>876</v>
      </c>
      <c r="E8" s="286" t="s">
        <v>12</v>
      </c>
      <c r="F8" s="292" t="s">
        <v>6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272" t="s">
        <v>875</v>
      </c>
    </row>
    <row r="9" spans="1:36" ht="33" customHeight="1" thickBot="1" x14ac:dyDescent="0.3">
      <c r="A9" s="284"/>
      <c r="B9" s="287"/>
      <c r="C9" s="290"/>
      <c r="D9" s="290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273"/>
    </row>
    <row r="10" spans="1:36" ht="16.5" thickBot="1" x14ac:dyDescent="0.3">
      <c r="A10" s="284"/>
      <c r="B10" s="287"/>
      <c r="C10" s="290"/>
      <c r="D10" s="290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273"/>
    </row>
    <row r="11" spans="1:36" ht="16.5" thickBot="1" x14ac:dyDescent="0.3">
      <c r="A11" s="285"/>
      <c r="B11" s="288"/>
      <c r="C11" s="291"/>
      <c r="D11" s="291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274"/>
    </row>
    <row r="12" spans="1:36" ht="18.75" x14ac:dyDescent="0.25">
      <c r="A12" s="317">
        <v>1</v>
      </c>
      <c r="B12" s="377" t="s">
        <v>106</v>
      </c>
      <c r="C12" s="355" t="s">
        <v>249</v>
      </c>
      <c r="D12" s="391">
        <f>(400+400)*0.9</f>
        <v>720</v>
      </c>
      <c r="E12" s="4" t="s">
        <v>153</v>
      </c>
      <c r="F12" s="4">
        <v>18</v>
      </c>
      <c r="G12" s="4">
        <v>4</v>
      </c>
      <c r="H12" s="4">
        <v>18</v>
      </c>
      <c r="I12" s="4">
        <v>62</v>
      </c>
      <c r="J12" s="4">
        <v>4</v>
      </c>
      <c r="K12" s="4">
        <v>3</v>
      </c>
      <c r="L12" s="4"/>
      <c r="M12" s="4"/>
      <c r="N12" s="4"/>
      <c r="O12" s="4"/>
      <c r="P12" s="4"/>
      <c r="Q12" s="4"/>
      <c r="R12" s="43">
        <v>397</v>
      </c>
      <c r="S12" s="43">
        <v>396</v>
      </c>
      <c r="T12" s="43">
        <v>387</v>
      </c>
      <c r="U12" s="43">
        <v>388</v>
      </c>
      <c r="V12" s="44">
        <f t="shared" ref="V12:V50" si="0">IF(AND(F12=0,G12=0,H12=0),0,IF(AND(F12=0,G12=0),H12,IF(AND(F12=0,H12=0),G12,IF(AND(G12=0,H12=0),F12,IF(F12=0,(G12+H12)/2,IF(G12=0,(F12+H12)/2,IF(H12=0,(F12+G12)/2,(F12+G12+H12)/3)))))))</f>
        <v>13.333333333333334</v>
      </c>
      <c r="W12" s="44">
        <f t="shared" ref="W12:W50" si="1">IF(AND(I12=0,J12=0,K12=0),0,IF(AND(I12=0,J12=0),K12,IF(AND(I12=0,K12=0),J12,IF(AND(J12=0,K12=0),I12,IF(I12=0,(J12+K12)/2,IF(J12=0,(I12+K12)/2,IF(K12=0,(I12+J12)/2,(I12+J12+K12)/3)))))))</f>
        <v>23</v>
      </c>
      <c r="X12" s="44">
        <f t="shared" ref="X12:X50" si="2">IF(AND(L12=0,M12=0,N12=0),0,IF(AND(L12=0,M12=0),N12,IF(AND(L12=0,N12=0),M12,IF(AND(M12=0,N12=0),L12,IF(L12=0,(M12+N12)/2,IF(M12=0,(L12+N12)/2,IF(N12=0,(L12+M12)/2,(L12+M12+N12)/3)))))))</f>
        <v>0</v>
      </c>
      <c r="Y12" s="168">
        <f t="shared" ref="Y12:Y50" si="3">IF(AND(O12=0,P12=0,Q12=0),0,IF(AND(O12=0,P12=0),Q12,IF(AND(O12=0,Q12=0),P12,IF(AND(P12=0,Q12=0),O12,IF(O12=0,(P12+Q12)/2,IF(P12=0,(O12+Q12)/2,IF(Q12=0,(O12+P12)/2,(O12+P12+Q12)/3)))))))</f>
        <v>0</v>
      </c>
      <c r="Z12" s="249">
        <f>SUM(V12:V23)</f>
        <v>332.66666666666669</v>
      </c>
      <c r="AA12" s="201">
        <f>SUM(W12:W23)</f>
        <v>305</v>
      </c>
      <c r="AB12" s="201">
        <f>SUM(X12:X23)</f>
        <v>0</v>
      </c>
      <c r="AC12" s="201">
        <f>SUM(Y12:Y23)</f>
        <v>0</v>
      </c>
      <c r="AD12" s="201">
        <f>Z12*0.38*0.9*SQRT(3)</f>
        <v>197.0588844787263</v>
      </c>
      <c r="AE12" s="201">
        <f t="shared" ref="AE12:AG12" si="4">AA12*0.38*0.9*SQRT(3)</f>
        <v>180.6702197375096</v>
      </c>
      <c r="AF12" s="201">
        <f t="shared" si="4"/>
        <v>0</v>
      </c>
      <c r="AG12" s="201">
        <f t="shared" si="4"/>
        <v>0</v>
      </c>
      <c r="AH12" s="201">
        <f>MAX(Z12:AC23)</f>
        <v>332.66666666666669</v>
      </c>
      <c r="AI12" s="185">
        <f>AH12*0.38*0.9*SQRT(3)</f>
        <v>197.0588844787263</v>
      </c>
      <c r="AJ12" s="185">
        <f>D12-AI12</f>
        <v>522.94111552127367</v>
      </c>
    </row>
    <row r="13" spans="1:36" ht="18.75" x14ac:dyDescent="0.25">
      <c r="A13" s="318"/>
      <c r="B13" s="375"/>
      <c r="C13" s="373"/>
      <c r="D13" s="392"/>
      <c r="E13" s="7" t="s">
        <v>154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/>
      <c r="M13" s="7"/>
      <c r="N13" s="7"/>
      <c r="O13" s="7"/>
      <c r="P13" s="7"/>
      <c r="Q13" s="7"/>
      <c r="R13" s="45">
        <v>397</v>
      </c>
      <c r="S13" s="45">
        <v>396</v>
      </c>
      <c r="T13" s="45">
        <v>387</v>
      </c>
      <c r="U13" s="45">
        <v>388</v>
      </c>
      <c r="V13" s="46">
        <f t="shared" si="0"/>
        <v>0</v>
      </c>
      <c r="W13" s="46">
        <f t="shared" si="1"/>
        <v>0</v>
      </c>
      <c r="X13" s="46">
        <f t="shared" si="2"/>
        <v>0</v>
      </c>
      <c r="Y13" s="169">
        <f t="shared" si="3"/>
        <v>0</v>
      </c>
      <c r="Z13" s="250"/>
      <c r="AA13" s="202"/>
      <c r="AB13" s="202"/>
      <c r="AC13" s="202"/>
      <c r="AD13" s="202"/>
      <c r="AE13" s="202"/>
      <c r="AF13" s="202"/>
      <c r="AG13" s="202"/>
      <c r="AH13" s="202"/>
      <c r="AI13" s="186"/>
      <c r="AJ13" s="186"/>
    </row>
    <row r="14" spans="1:36" ht="18.75" x14ac:dyDescent="0.25">
      <c r="A14" s="318"/>
      <c r="B14" s="375"/>
      <c r="C14" s="373"/>
      <c r="D14" s="392"/>
      <c r="E14" s="41" t="s">
        <v>155</v>
      </c>
      <c r="F14" s="41">
        <v>120</v>
      </c>
      <c r="G14" s="41">
        <v>70</v>
      </c>
      <c r="H14" s="41">
        <v>27</v>
      </c>
      <c r="I14" s="41">
        <v>76</v>
      </c>
      <c r="J14" s="41">
        <v>71</v>
      </c>
      <c r="K14" s="41">
        <v>59</v>
      </c>
      <c r="L14" s="41"/>
      <c r="M14" s="41"/>
      <c r="N14" s="41"/>
      <c r="O14" s="41"/>
      <c r="P14" s="41"/>
      <c r="Q14" s="41"/>
      <c r="R14" s="47"/>
      <c r="S14" s="47"/>
      <c r="T14" s="47"/>
      <c r="U14" s="47"/>
      <c r="V14" s="46">
        <f t="shared" si="0"/>
        <v>72.333333333333329</v>
      </c>
      <c r="W14" s="46">
        <f t="shared" si="1"/>
        <v>68.666666666666671</v>
      </c>
      <c r="X14" s="46">
        <f t="shared" si="2"/>
        <v>0</v>
      </c>
      <c r="Y14" s="169">
        <f t="shared" si="3"/>
        <v>0</v>
      </c>
      <c r="Z14" s="250"/>
      <c r="AA14" s="202"/>
      <c r="AB14" s="202"/>
      <c r="AC14" s="202"/>
      <c r="AD14" s="202"/>
      <c r="AE14" s="202"/>
      <c r="AF14" s="202"/>
      <c r="AG14" s="202"/>
      <c r="AH14" s="202"/>
      <c r="AI14" s="186"/>
      <c r="AJ14" s="186"/>
    </row>
    <row r="15" spans="1:36" ht="18.75" x14ac:dyDescent="0.25">
      <c r="A15" s="318"/>
      <c r="B15" s="375"/>
      <c r="C15" s="373"/>
      <c r="D15" s="392"/>
      <c r="E15" s="7" t="s">
        <v>156</v>
      </c>
      <c r="F15" s="7">
        <v>52</v>
      </c>
      <c r="G15" s="7">
        <v>111</v>
      </c>
      <c r="H15" s="7">
        <v>57</v>
      </c>
      <c r="I15" s="7">
        <v>70</v>
      </c>
      <c r="J15" s="7">
        <v>99</v>
      </c>
      <c r="K15" s="7">
        <v>38</v>
      </c>
      <c r="L15" s="7"/>
      <c r="M15" s="7"/>
      <c r="N15" s="7"/>
      <c r="O15" s="7"/>
      <c r="P15" s="7"/>
      <c r="Q15" s="7"/>
      <c r="R15" s="45"/>
      <c r="S15" s="45"/>
      <c r="T15" s="45"/>
      <c r="U15" s="45"/>
      <c r="V15" s="46">
        <f t="shared" si="0"/>
        <v>73.333333333333329</v>
      </c>
      <c r="W15" s="46">
        <f t="shared" si="1"/>
        <v>69</v>
      </c>
      <c r="X15" s="46">
        <f t="shared" si="2"/>
        <v>0</v>
      </c>
      <c r="Y15" s="169">
        <f t="shared" si="3"/>
        <v>0</v>
      </c>
      <c r="Z15" s="250"/>
      <c r="AA15" s="202"/>
      <c r="AB15" s="202"/>
      <c r="AC15" s="202"/>
      <c r="AD15" s="202"/>
      <c r="AE15" s="202"/>
      <c r="AF15" s="202"/>
      <c r="AG15" s="202"/>
      <c r="AH15" s="202"/>
      <c r="AI15" s="186"/>
      <c r="AJ15" s="186"/>
    </row>
    <row r="16" spans="1:36" ht="18.75" x14ac:dyDescent="0.25">
      <c r="A16" s="318"/>
      <c r="B16" s="375"/>
      <c r="C16" s="373"/>
      <c r="D16" s="392"/>
      <c r="E16" s="41" t="s">
        <v>157</v>
      </c>
      <c r="F16" s="41">
        <v>101</v>
      </c>
      <c r="G16" s="41">
        <v>23</v>
      </c>
      <c r="H16" s="41">
        <v>39</v>
      </c>
      <c r="I16" s="41">
        <v>85</v>
      </c>
      <c r="J16" s="41">
        <v>38</v>
      </c>
      <c r="K16" s="41">
        <v>78</v>
      </c>
      <c r="L16" s="41"/>
      <c r="M16" s="41"/>
      <c r="N16" s="41"/>
      <c r="O16" s="41"/>
      <c r="P16" s="41"/>
      <c r="Q16" s="41"/>
      <c r="R16" s="47"/>
      <c r="S16" s="47"/>
      <c r="T16" s="47"/>
      <c r="U16" s="47"/>
      <c r="V16" s="46">
        <f t="shared" si="0"/>
        <v>54.333333333333336</v>
      </c>
      <c r="W16" s="46">
        <f t="shared" si="1"/>
        <v>67</v>
      </c>
      <c r="X16" s="46">
        <f t="shared" si="2"/>
        <v>0</v>
      </c>
      <c r="Y16" s="169">
        <f t="shared" si="3"/>
        <v>0</v>
      </c>
      <c r="Z16" s="250"/>
      <c r="AA16" s="202"/>
      <c r="AB16" s="202"/>
      <c r="AC16" s="202"/>
      <c r="AD16" s="202"/>
      <c r="AE16" s="202"/>
      <c r="AF16" s="202"/>
      <c r="AG16" s="202"/>
      <c r="AH16" s="202"/>
      <c r="AI16" s="186"/>
      <c r="AJ16" s="186"/>
    </row>
    <row r="17" spans="1:36" ht="18.75" x14ac:dyDescent="0.25">
      <c r="A17" s="318"/>
      <c r="B17" s="375"/>
      <c r="C17" s="373"/>
      <c r="D17" s="392"/>
      <c r="E17" s="7" t="s">
        <v>158</v>
      </c>
      <c r="F17" s="7">
        <v>39</v>
      </c>
      <c r="G17" s="7">
        <v>24</v>
      </c>
      <c r="H17" s="7">
        <v>24</v>
      </c>
      <c r="I17" s="7">
        <v>31</v>
      </c>
      <c r="J17" s="7">
        <v>23</v>
      </c>
      <c r="K17" s="7">
        <v>29</v>
      </c>
      <c r="L17" s="7"/>
      <c r="M17" s="7"/>
      <c r="N17" s="7"/>
      <c r="O17" s="7"/>
      <c r="P17" s="7"/>
      <c r="Q17" s="7"/>
      <c r="R17" s="45"/>
      <c r="S17" s="45"/>
      <c r="T17" s="45"/>
      <c r="U17" s="45"/>
      <c r="V17" s="46">
        <f t="shared" si="0"/>
        <v>29</v>
      </c>
      <c r="W17" s="46">
        <f t="shared" si="1"/>
        <v>27.666666666666668</v>
      </c>
      <c r="X17" s="46">
        <f t="shared" si="2"/>
        <v>0</v>
      </c>
      <c r="Y17" s="169">
        <f t="shared" si="3"/>
        <v>0</v>
      </c>
      <c r="Z17" s="250"/>
      <c r="AA17" s="202"/>
      <c r="AB17" s="202"/>
      <c r="AC17" s="202"/>
      <c r="AD17" s="202"/>
      <c r="AE17" s="202"/>
      <c r="AF17" s="202"/>
      <c r="AG17" s="202"/>
      <c r="AH17" s="202"/>
      <c r="AI17" s="186"/>
      <c r="AJ17" s="186"/>
    </row>
    <row r="18" spans="1:36" ht="18.75" x14ac:dyDescent="0.25">
      <c r="A18" s="318"/>
      <c r="B18" s="375"/>
      <c r="C18" s="373"/>
      <c r="D18" s="392"/>
      <c r="E18" s="41" t="s">
        <v>159</v>
      </c>
      <c r="F18" s="41">
        <v>83</v>
      </c>
      <c r="G18" s="41">
        <v>33</v>
      </c>
      <c r="H18" s="41">
        <v>105</v>
      </c>
      <c r="I18" s="41">
        <v>14</v>
      </c>
      <c r="J18" s="41">
        <v>14</v>
      </c>
      <c r="K18" s="41">
        <v>56</v>
      </c>
      <c r="L18" s="41"/>
      <c r="M18" s="41"/>
      <c r="N18" s="41"/>
      <c r="O18" s="41"/>
      <c r="P18" s="41"/>
      <c r="Q18" s="41"/>
      <c r="R18" s="47"/>
      <c r="S18" s="47"/>
      <c r="T18" s="47"/>
      <c r="U18" s="47"/>
      <c r="V18" s="46">
        <f t="shared" si="0"/>
        <v>73.666666666666671</v>
      </c>
      <c r="W18" s="46">
        <f t="shared" si="1"/>
        <v>28</v>
      </c>
      <c r="X18" s="46">
        <f t="shared" si="2"/>
        <v>0</v>
      </c>
      <c r="Y18" s="169">
        <f t="shared" si="3"/>
        <v>0</v>
      </c>
      <c r="Z18" s="250"/>
      <c r="AA18" s="202"/>
      <c r="AB18" s="202"/>
      <c r="AC18" s="202"/>
      <c r="AD18" s="202"/>
      <c r="AE18" s="202"/>
      <c r="AF18" s="202"/>
      <c r="AG18" s="202"/>
      <c r="AH18" s="202"/>
      <c r="AI18" s="186"/>
      <c r="AJ18" s="186"/>
    </row>
    <row r="19" spans="1:36" ht="18.75" x14ac:dyDescent="0.25">
      <c r="A19" s="318"/>
      <c r="B19" s="375"/>
      <c r="C19" s="373"/>
      <c r="D19" s="392"/>
      <c r="E19" s="7" t="s">
        <v>160</v>
      </c>
      <c r="F19" s="7">
        <v>4</v>
      </c>
      <c r="G19" s="7">
        <v>9</v>
      </c>
      <c r="H19" s="7">
        <v>13</v>
      </c>
      <c r="I19" s="7">
        <v>3</v>
      </c>
      <c r="J19" s="7">
        <v>19</v>
      </c>
      <c r="K19" s="7">
        <v>18</v>
      </c>
      <c r="L19" s="7"/>
      <c r="M19" s="7"/>
      <c r="N19" s="7"/>
      <c r="O19" s="7"/>
      <c r="P19" s="7"/>
      <c r="Q19" s="7"/>
      <c r="R19" s="45"/>
      <c r="S19" s="45"/>
      <c r="T19" s="45"/>
      <c r="U19" s="45"/>
      <c r="V19" s="46">
        <f t="shared" si="0"/>
        <v>8.6666666666666661</v>
      </c>
      <c r="W19" s="46">
        <f t="shared" si="1"/>
        <v>13.333333333333334</v>
      </c>
      <c r="X19" s="46">
        <f t="shared" si="2"/>
        <v>0</v>
      </c>
      <c r="Y19" s="169">
        <f t="shared" si="3"/>
        <v>0</v>
      </c>
      <c r="Z19" s="250"/>
      <c r="AA19" s="202"/>
      <c r="AB19" s="202"/>
      <c r="AC19" s="202"/>
      <c r="AD19" s="202"/>
      <c r="AE19" s="202"/>
      <c r="AF19" s="202"/>
      <c r="AG19" s="202"/>
      <c r="AH19" s="202"/>
      <c r="AI19" s="186"/>
      <c r="AJ19" s="186"/>
    </row>
    <row r="20" spans="1:36" ht="18.75" x14ac:dyDescent="0.25">
      <c r="A20" s="318"/>
      <c r="B20" s="375"/>
      <c r="C20" s="373"/>
      <c r="D20" s="392"/>
      <c r="E20" s="41" t="s">
        <v>161</v>
      </c>
      <c r="F20" s="41">
        <v>13</v>
      </c>
      <c r="G20" s="41">
        <v>1</v>
      </c>
      <c r="H20" s="41">
        <v>10</v>
      </c>
      <c r="I20" s="41">
        <v>6</v>
      </c>
      <c r="J20" s="41">
        <v>4</v>
      </c>
      <c r="K20" s="41">
        <v>15</v>
      </c>
      <c r="L20" s="41"/>
      <c r="M20" s="41"/>
      <c r="N20" s="41"/>
      <c r="O20" s="41"/>
      <c r="P20" s="41"/>
      <c r="Q20" s="41"/>
      <c r="R20" s="47"/>
      <c r="S20" s="47"/>
      <c r="T20" s="47"/>
      <c r="U20" s="47"/>
      <c r="V20" s="46">
        <f t="shared" si="0"/>
        <v>8</v>
      </c>
      <c r="W20" s="46">
        <f t="shared" si="1"/>
        <v>8.3333333333333339</v>
      </c>
      <c r="X20" s="46">
        <f t="shared" si="2"/>
        <v>0</v>
      </c>
      <c r="Y20" s="169">
        <f t="shared" si="3"/>
        <v>0</v>
      </c>
      <c r="Z20" s="250"/>
      <c r="AA20" s="202"/>
      <c r="AB20" s="202"/>
      <c r="AC20" s="202"/>
      <c r="AD20" s="202"/>
      <c r="AE20" s="202"/>
      <c r="AF20" s="202"/>
      <c r="AG20" s="202"/>
      <c r="AH20" s="202"/>
      <c r="AI20" s="186"/>
      <c r="AJ20" s="186"/>
    </row>
    <row r="21" spans="1:36" ht="18.75" x14ac:dyDescent="0.25">
      <c r="A21" s="318"/>
      <c r="B21" s="375"/>
      <c r="C21" s="373"/>
      <c r="D21" s="392"/>
      <c r="E21" s="7" t="s">
        <v>162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/>
      <c r="M21" s="7"/>
      <c r="N21" s="7"/>
      <c r="O21" s="7"/>
      <c r="P21" s="7"/>
      <c r="Q21" s="7"/>
      <c r="R21" s="45"/>
      <c r="S21" s="45"/>
      <c r="T21" s="45"/>
      <c r="U21" s="45"/>
      <c r="V21" s="46">
        <f t="shared" si="0"/>
        <v>0</v>
      </c>
      <c r="W21" s="46">
        <f t="shared" si="1"/>
        <v>0</v>
      </c>
      <c r="X21" s="46">
        <f t="shared" si="2"/>
        <v>0</v>
      </c>
      <c r="Y21" s="169">
        <f t="shared" si="3"/>
        <v>0</v>
      </c>
      <c r="Z21" s="250"/>
      <c r="AA21" s="202"/>
      <c r="AB21" s="202"/>
      <c r="AC21" s="202"/>
      <c r="AD21" s="202"/>
      <c r="AE21" s="202"/>
      <c r="AF21" s="202"/>
      <c r="AG21" s="202"/>
      <c r="AH21" s="202"/>
      <c r="AI21" s="186"/>
      <c r="AJ21" s="186"/>
    </row>
    <row r="22" spans="1:36" ht="18.75" x14ac:dyDescent="0.25">
      <c r="A22" s="318"/>
      <c r="B22" s="375"/>
      <c r="C22" s="373"/>
      <c r="D22" s="39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7"/>
      <c r="S22" s="47"/>
      <c r="T22" s="47"/>
      <c r="U22" s="47"/>
      <c r="V22" s="46">
        <f t="shared" si="0"/>
        <v>0</v>
      </c>
      <c r="W22" s="46">
        <f t="shared" si="1"/>
        <v>0</v>
      </c>
      <c r="X22" s="46">
        <f t="shared" si="2"/>
        <v>0</v>
      </c>
      <c r="Y22" s="169">
        <f t="shared" si="3"/>
        <v>0</v>
      </c>
      <c r="Z22" s="250"/>
      <c r="AA22" s="202"/>
      <c r="AB22" s="202"/>
      <c r="AC22" s="202"/>
      <c r="AD22" s="202"/>
      <c r="AE22" s="202"/>
      <c r="AF22" s="202"/>
      <c r="AG22" s="202"/>
      <c r="AH22" s="202"/>
      <c r="AI22" s="186"/>
      <c r="AJ22" s="186"/>
    </row>
    <row r="23" spans="1:36" ht="19.5" thickBot="1" x14ac:dyDescent="0.3">
      <c r="A23" s="319"/>
      <c r="B23" s="376"/>
      <c r="C23" s="356"/>
      <c r="D23" s="39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52"/>
      <c r="S23" s="52"/>
      <c r="T23" s="52"/>
      <c r="U23" s="52"/>
      <c r="V23" s="50">
        <f t="shared" si="0"/>
        <v>0</v>
      </c>
      <c r="W23" s="50">
        <f t="shared" si="1"/>
        <v>0</v>
      </c>
      <c r="X23" s="50">
        <f t="shared" si="2"/>
        <v>0</v>
      </c>
      <c r="Y23" s="170">
        <f t="shared" si="3"/>
        <v>0</v>
      </c>
      <c r="Z23" s="251"/>
      <c r="AA23" s="203"/>
      <c r="AB23" s="203"/>
      <c r="AC23" s="203"/>
      <c r="AD23" s="203"/>
      <c r="AE23" s="203"/>
      <c r="AF23" s="203"/>
      <c r="AG23" s="203"/>
      <c r="AH23" s="203"/>
      <c r="AI23" s="187"/>
      <c r="AJ23" s="187"/>
    </row>
    <row r="24" spans="1:36" ht="18.75" x14ac:dyDescent="0.25">
      <c r="A24" s="329">
        <v>2</v>
      </c>
      <c r="B24" s="374" t="s">
        <v>250</v>
      </c>
      <c r="C24" s="403">
        <v>1000.1</v>
      </c>
      <c r="D24" s="391">
        <f>(1000+1000)*0.9</f>
        <v>1800</v>
      </c>
      <c r="E24" s="18" t="s">
        <v>163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/>
      <c r="M24" s="18"/>
      <c r="N24" s="18"/>
      <c r="O24" s="18"/>
      <c r="P24" s="18"/>
      <c r="Q24" s="18"/>
      <c r="R24" s="55">
        <v>394</v>
      </c>
      <c r="S24" s="55">
        <v>394</v>
      </c>
      <c r="T24" s="55">
        <v>395</v>
      </c>
      <c r="U24" s="55">
        <v>390</v>
      </c>
      <c r="V24" s="56">
        <f t="shared" si="0"/>
        <v>0</v>
      </c>
      <c r="W24" s="56">
        <f t="shared" si="1"/>
        <v>0</v>
      </c>
      <c r="X24" s="56">
        <f t="shared" si="2"/>
        <v>0</v>
      </c>
      <c r="Y24" s="171">
        <f t="shared" si="3"/>
        <v>0</v>
      </c>
      <c r="Z24" s="267">
        <f>SUM(V24:V43)</f>
        <v>411.16666666666663</v>
      </c>
      <c r="AA24" s="264">
        <f t="shared" ref="AA24:AB24" si="5">SUM(W24:W43)</f>
        <v>305.16666666666663</v>
      </c>
      <c r="AB24" s="264">
        <f t="shared" si="5"/>
        <v>0</v>
      </c>
      <c r="AC24" s="264">
        <f>SUM(Y24:Y43)</f>
        <v>0</v>
      </c>
      <c r="AD24" s="201">
        <f t="shared" ref="AD24:AG51" si="6">Z24*0.38*0.9*SQRT(3)</f>
        <v>243.55925250952788</v>
      </c>
      <c r="AE24" s="201">
        <f t="shared" si="6"/>
        <v>180.76894663354099</v>
      </c>
      <c r="AF24" s="201">
        <f t="shared" si="6"/>
        <v>0</v>
      </c>
      <c r="AG24" s="201">
        <f t="shared" si="6"/>
        <v>0</v>
      </c>
      <c r="AH24" s="264">
        <f>MAX(Z24:AC43)</f>
        <v>411.16666666666663</v>
      </c>
      <c r="AI24" s="185">
        <f t="shared" ref="AI24" si="7">AH24*0.38*0.9*SQRT(3)</f>
        <v>243.55925250952788</v>
      </c>
      <c r="AJ24" s="185">
        <f>D24-AI24</f>
        <v>1556.4407474904722</v>
      </c>
    </row>
    <row r="25" spans="1:36" ht="18.75" x14ac:dyDescent="0.25">
      <c r="A25" s="318"/>
      <c r="B25" s="375"/>
      <c r="C25" s="404"/>
      <c r="D25" s="392"/>
      <c r="E25" s="7" t="s">
        <v>164</v>
      </c>
      <c r="F25" s="7">
        <v>27</v>
      </c>
      <c r="G25" s="7">
        <v>36</v>
      </c>
      <c r="H25" s="7">
        <v>31</v>
      </c>
      <c r="I25" s="7">
        <v>16</v>
      </c>
      <c r="J25" s="7">
        <v>21</v>
      </c>
      <c r="K25" s="7">
        <v>18</v>
      </c>
      <c r="L25" s="7"/>
      <c r="M25" s="7"/>
      <c r="N25" s="7"/>
      <c r="O25" s="7"/>
      <c r="P25" s="7"/>
      <c r="Q25" s="7"/>
      <c r="R25" s="45"/>
      <c r="S25" s="45"/>
      <c r="T25" s="45"/>
      <c r="U25" s="45"/>
      <c r="V25" s="46">
        <f t="shared" si="0"/>
        <v>31.333333333333332</v>
      </c>
      <c r="W25" s="46">
        <f t="shared" si="1"/>
        <v>18.333333333333332</v>
      </c>
      <c r="X25" s="46">
        <f t="shared" si="2"/>
        <v>0</v>
      </c>
      <c r="Y25" s="169">
        <f t="shared" si="3"/>
        <v>0</v>
      </c>
      <c r="Z25" s="250"/>
      <c r="AA25" s="202"/>
      <c r="AB25" s="202"/>
      <c r="AC25" s="202"/>
      <c r="AD25" s="202"/>
      <c r="AE25" s="202"/>
      <c r="AF25" s="202"/>
      <c r="AG25" s="202"/>
      <c r="AH25" s="202"/>
      <c r="AI25" s="186"/>
      <c r="AJ25" s="186"/>
    </row>
    <row r="26" spans="1:36" ht="18.75" x14ac:dyDescent="0.25">
      <c r="A26" s="318"/>
      <c r="B26" s="375"/>
      <c r="C26" s="404"/>
      <c r="D26" s="392"/>
      <c r="E26" s="41" t="s">
        <v>165</v>
      </c>
      <c r="F26" s="41">
        <v>45</v>
      </c>
      <c r="G26" s="41">
        <v>43</v>
      </c>
      <c r="H26" s="41">
        <v>45</v>
      </c>
      <c r="I26" s="41">
        <v>13</v>
      </c>
      <c r="J26" s="41">
        <v>22</v>
      </c>
      <c r="K26" s="41">
        <v>20</v>
      </c>
      <c r="L26" s="41"/>
      <c r="M26" s="41"/>
      <c r="N26" s="41"/>
      <c r="O26" s="41"/>
      <c r="P26" s="41"/>
      <c r="Q26" s="41"/>
      <c r="R26" s="45"/>
      <c r="S26" s="45"/>
      <c r="T26" s="45"/>
      <c r="U26" s="45"/>
      <c r="V26" s="46">
        <f t="shared" si="0"/>
        <v>44.333333333333336</v>
      </c>
      <c r="W26" s="46">
        <f t="shared" si="1"/>
        <v>18.333333333333332</v>
      </c>
      <c r="X26" s="46">
        <f t="shared" si="2"/>
        <v>0</v>
      </c>
      <c r="Y26" s="169">
        <f t="shared" si="3"/>
        <v>0</v>
      </c>
      <c r="Z26" s="250"/>
      <c r="AA26" s="202"/>
      <c r="AB26" s="202"/>
      <c r="AC26" s="202"/>
      <c r="AD26" s="202"/>
      <c r="AE26" s="202"/>
      <c r="AF26" s="202"/>
      <c r="AG26" s="202"/>
      <c r="AH26" s="202"/>
      <c r="AI26" s="186"/>
      <c r="AJ26" s="186"/>
    </row>
    <row r="27" spans="1:36" ht="18.75" x14ac:dyDescent="0.25">
      <c r="A27" s="318"/>
      <c r="B27" s="375"/>
      <c r="C27" s="404"/>
      <c r="D27" s="392"/>
      <c r="E27" s="7" t="s">
        <v>166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  <c r="M27" s="7"/>
      <c r="N27" s="7"/>
      <c r="O27" s="7"/>
      <c r="P27" s="7"/>
      <c r="Q27" s="7"/>
      <c r="R27" s="45"/>
      <c r="S27" s="45"/>
      <c r="T27" s="45"/>
      <c r="U27" s="45"/>
      <c r="V27" s="46">
        <f t="shared" si="0"/>
        <v>0</v>
      </c>
      <c r="W27" s="46">
        <f t="shared" si="1"/>
        <v>0</v>
      </c>
      <c r="X27" s="46">
        <f t="shared" si="2"/>
        <v>0</v>
      </c>
      <c r="Y27" s="169">
        <f t="shared" si="3"/>
        <v>0</v>
      </c>
      <c r="Z27" s="250"/>
      <c r="AA27" s="202"/>
      <c r="AB27" s="202"/>
      <c r="AC27" s="202"/>
      <c r="AD27" s="202"/>
      <c r="AE27" s="202"/>
      <c r="AF27" s="202"/>
      <c r="AG27" s="202"/>
      <c r="AH27" s="202"/>
      <c r="AI27" s="186"/>
      <c r="AJ27" s="186"/>
    </row>
    <row r="28" spans="1:36" ht="18.75" x14ac:dyDescent="0.25">
      <c r="A28" s="318"/>
      <c r="B28" s="375"/>
      <c r="C28" s="404"/>
      <c r="D28" s="392"/>
      <c r="E28" s="41" t="s">
        <v>167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/>
      <c r="N28" s="41"/>
      <c r="O28" s="41"/>
      <c r="P28" s="41"/>
      <c r="Q28" s="41"/>
      <c r="R28" s="45"/>
      <c r="S28" s="45"/>
      <c r="T28" s="45"/>
      <c r="U28" s="45"/>
      <c r="V28" s="46">
        <f t="shared" si="0"/>
        <v>0</v>
      </c>
      <c r="W28" s="46">
        <f t="shared" si="1"/>
        <v>0</v>
      </c>
      <c r="X28" s="46">
        <f t="shared" si="2"/>
        <v>0</v>
      </c>
      <c r="Y28" s="169">
        <f t="shared" si="3"/>
        <v>0</v>
      </c>
      <c r="Z28" s="250"/>
      <c r="AA28" s="202"/>
      <c r="AB28" s="202"/>
      <c r="AC28" s="202"/>
      <c r="AD28" s="202"/>
      <c r="AE28" s="202"/>
      <c r="AF28" s="202"/>
      <c r="AG28" s="202"/>
      <c r="AH28" s="202"/>
      <c r="AI28" s="186"/>
      <c r="AJ28" s="186"/>
    </row>
    <row r="29" spans="1:36" ht="18.75" x14ac:dyDescent="0.25">
      <c r="A29" s="318"/>
      <c r="B29" s="375"/>
      <c r="C29" s="404"/>
      <c r="D29" s="392"/>
      <c r="E29" s="7" t="s">
        <v>35</v>
      </c>
      <c r="F29" s="7">
        <v>2</v>
      </c>
      <c r="G29" s="7">
        <v>1</v>
      </c>
      <c r="H29" s="7">
        <v>1</v>
      </c>
      <c r="I29" s="7">
        <v>0</v>
      </c>
      <c r="J29" s="7">
        <v>1</v>
      </c>
      <c r="K29" s="7">
        <v>2</v>
      </c>
      <c r="L29" s="7"/>
      <c r="M29" s="7"/>
      <c r="N29" s="7"/>
      <c r="O29" s="7"/>
      <c r="P29" s="7"/>
      <c r="Q29" s="7"/>
      <c r="R29" s="45"/>
      <c r="S29" s="45"/>
      <c r="T29" s="45"/>
      <c r="U29" s="45"/>
      <c r="V29" s="46">
        <f t="shared" si="0"/>
        <v>1.3333333333333333</v>
      </c>
      <c r="W29" s="46">
        <f t="shared" si="1"/>
        <v>1.5</v>
      </c>
      <c r="X29" s="46">
        <f t="shared" si="2"/>
        <v>0</v>
      </c>
      <c r="Y29" s="169">
        <f t="shared" si="3"/>
        <v>0</v>
      </c>
      <c r="Z29" s="250"/>
      <c r="AA29" s="202"/>
      <c r="AB29" s="202"/>
      <c r="AC29" s="202"/>
      <c r="AD29" s="202"/>
      <c r="AE29" s="202"/>
      <c r="AF29" s="202"/>
      <c r="AG29" s="202"/>
      <c r="AH29" s="202"/>
      <c r="AI29" s="186"/>
      <c r="AJ29" s="186"/>
    </row>
    <row r="30" spans="1:36" ht="18.75" x14ac:dyDescent="0.25">
      <c r="A30" s="318"/>
      <c r="B30" s="375"/>
      <c r="C30" s="404"/>
      <c r="D30" s="392"/>
      <c r="E30" s="41" t="s">
        <v>168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/>
      <c r="N30" s="41"/>
      <c r="O30" s="41"/>
      <c r="P30" s="41"/>
      <c r="Q30" s="41"/>
      <c r="R30" s="47"/>
      <c r="S30" s="47"/>
      <c r="T30" s="47"/>
      <c r="U30" s="47"/>
      <c r="V30" s="46">
        <f t="shared" si="0"/>
        <v>0</v>
      </c>
      <c r="W30" s="46">
        <f t="shared" si="1"/>
        <v>0</v>
      </c>
      <c r="X30" s="46">
        <f t="shared" si="2"/>
        <v>0</v>
      </c>
      <c r="Y30" s="169">
        <f t="shared" si="3"/>
        <v>0</v>
      </c>
      <c r="Z30" s="250"/>
      <c r="AA30" s="202"/>
      <c r="AB30" s="202"/>
      <c r="AC30" s="202"/>
      <c r="AD30" s="202"/>
      <c r="AE30" s="202"/>
      <c r="AF30" s="202"/>
      <c r="AG30" s="202"/>
      <c r="AH30" s="202"/>
      <c r="AI30" s="186"/>
      <c r="AJ30" s="186"/>
    </row>
    <row r="31" spans="1:36" ht="18.75" x14ac:dyDescent="0.25">
      <c r="A31" s="318"/>
      <c r="B31" s="375"/>
      <c r="C31" s="404"/>
      <c r="D31" s="392"/>
      <c r="E31" s="7" t="s">
        <v>169</v>
      </c>
      <c r="F31" s="7">
        <v>35</v>
      </c>
      <c r="G31" s="7">
        <v>97</v>
      </c>
      <c r="H31" s="7">
        <v>45</v>
      </c>
      <c r="I31" s="7">
        <v>1</v>
      </c>
      <c r="J31" s="7">
        <v>18</v>
      </c>
      <c r="K31" s="7">
        <v>8</v>
      </c>
      <c r="L31" s="7"/>
      <c r="M31" s="7"/>
      <c r="N31" s="7"/>
      <c r="O31" s="7"/>
      <c r="P31" s="7"/>
      <c r="Q31" s="7"/>
      <c r="R31" s="45"/>
      <c r="S31" s="45"/>
      <c r="T31" s="45"/>
      <c r="U31" s="45"/>
      <c r="V31" s="46">
        <f t="shared" si="0"/>
        <v>59</v>
      </c>
      <c r="W31" s="46">
        <f t="shared" si="1"/>
        <v>9</v>
      </c>
      <c r="X31" s="46">
        <f t="shared" si="2"/>
        <v>0</v>
      </c>
      <c r="Y31" s="169">
        <f t="shared" si="3"/>
        <v>0</v>
      </c>
      <c r="Z31" s="250"/>
      <c r="AA31" s="202"/>
      <c r="AB31" s="202"/>
      <c r="AC31" s="202"/>
      <c r="AD31" s="202"/>
      <c r="AE31" s="202"/>
      <c r="AF31" s="202"/>
      <c r="AG31" s="202"/>
      <c r="AH31" s="202"/>
      <c r="AI31" s="186"/>
      <c r="AJ31" s="186"/>
    </row>
    <row r="32" spans="1:36" ht="18.75" x14ac:dyDescent="0.25">
      <c r="A32" s="318"/>
      <c r="B32" s="375"/>
      <c r="C32" s="404"/>
      <c r="D32" s="392"/>
      <c r="E32" s="41" t="s">
        <v>170</v>
      </c>
      <c r="F32" s="41">
        <v>22</v>
      </c>
      <c r="G32" s="41">
        <v>41</v>
      </c>
      <c r="H32" s="41">
        <v>46</v>
      </c>
      <c r="I32" s="41">
        <v>14</v>
      </c>
      <c r="J32" s="41">
        <v>8</v>
      </c>
      <c r="K32" s="41">
        <v>16</v>
      </c>
      <c r="L32" s="41"/>
      <c r="M32" s="41"/>
      <c r="N32" s="41"/>
      <c r="O32" s="41"/>
      <c r="P32" s="41"/>
      <c r="Q32" s="41"/>
      <c r="R32" s="47"/>
      <c r="S32" s="47"/>
      <c r="T32" s="47"/>
      <c r="U32" s="47"/>
      <c r="V32" s="46">
        <f t="shared" si="0"/>
        <v>36.333333333333336</v>
      </c>
      <c r="W32" s="46">
        <f t="shared" si="1"/>
        <v>12.666666666666666</v>
      </c>
      <c r="X32" s="46">
        <f t="shared" si="2"/>
        <v>0</v>
      </c>
      <c r="Y32" s="169">
        <f t="shared" si="3"/>
        <v>0</v>
      </c>
      <c r="Z32" s="250"/>
      <c r="AA32" s="202"/>
      <c r="AB32" s="202"/>
      <c r="AC32" s="202"/>
      <c r="AD32" s="202"/>
      <c r="AE32" s="202"/>
      <c r="AF32" s="202"/>
      <c r="AG32" s="202"/>
      <c r="AH32" s="202"/>
      <c r="AI32" s="186"/>
      <c r="AJ32" s="186"/>
    </row>
    <row r="33" spans="1:36" ht="18.75" x14ac:dyDescent="0.25">
      <c r="A33" s="318"/>
      <c r="B33" s="375"/>
      <c r="C33" s="404"/>
      <c r="D33" s="392"/>
      <c r="E33" s="7" t="s">
        <v>171</v>
      </c>
      <c r="F33" s="7">
        <v>8</v>
      </c>
      <c r="G33" s="7">
        <v>5</v>
      </c>
      <c r="H33" s="7">
        <v>48</v>
      </c>
      <c r="I33" s="7">
        <v>8</v>
      </c>
      <c r="J33" s="7">
        <v>11</v>
      </c>
      <c r="K33" s="7">
        <v>42</v>
      </c>
      <c r="L33" s="7"/>
      <c r="M33" s="7"/>
      <c r="N33" s="7"/>
      <c r="O33" s="7"/>
      <c r="P33" s="7"/>
      <c r="Q33" s="7"/>
      <c r="R33" s="45"/>
      <c r="S33" s="45"/>
      <c r="T33" s="45"/>
      <c r="U33" s="45"/>
      <c r="V33" s="46">
        <f t="shared" si="0"/>
        <v>20.333333333333332</v>
      </c>
      <c r="W33" s="46">
        <f t="shared" si="1"/>
        <v>20.333333333333332</v>
      </c>
      <c r="X33" s="46">
        <f t="shared" si="2"/>
        <v>0</v>
      </c>
      <c r="Y33" s="169">
        <f t="shared" si="3"/>
        <v>0</v>
      </c>
      <c r="Z33" s="250"/>
      <c r="AA33" s="202"/>
      <c r="AB33" s="202"/>
      <c r="AC33" s="202"/>
      <c r="AD33" s="202"/>
      <c r="AE33" s="202"/>
      <c r="AF33" s="202"/>
      <c r="AG33" s="202"/>
      <c r="AH33" s="202"/>
      <c r="AI33" s="186"/>
      <c r="AJ33" s="186"/>
    </row>
    <row r="34" spans="1:36" ht="18.75" x14ac:dyDescent="0.25">
      <c r="A34" s="318"/>
      <c r="B34" s="375"/>
      <c r="C34" s="404"/>
      <c r="D34" s="392"/>
      <c r="E34" s="41" t="s">
        <v>172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/>
      <c r="N34" s="41"/>
      <c r="O34" s="41"/>
      <c r="P34" s="41"/>
      <c r="Q34" s="41"/>
      <c r="R34" s="47"/>
      <c r="S34" s="47"/>
      <c r="T34" s="47"/>
      <c r="U34" s="47"/>
      <c r="V34" s="46">
        <f t="shared" si="0"/>
        <v>0</v>
      </c>
      <c r="W34" s="46">
        <f t="shared" si="1"/>
        <v>0</v>
      </c>
      <c r="X34" s="46">
        <f t="shared" si="2"/>
        <v>0</v>
      </c>
      <c r="Y34" s="169">
        <f t="shared" si="3"/>
        <v>0</v>
      </c>
      <c r="Z34" s="250"/>
      <c r="AA34" s="202"/>
      <c r="AB34" s="202"/>
      <c r="AC34" s="202"/>
      <c r="AD34" s="202"/>
      <c r="AE34" s="202"/>
      <c r="AF34" s="202"/>
      <c r="AG34" s="202"/>
      <c r="AH34" s="202"/>
      <c r="AI34" s="186"/>
      <c r="AJ34" s="186"/>
    </row>
    <row r="35" spans="1:36" ht="18.75" x14ac:dyDescent="0.25">
      <c r="A35" s="318"/>
      <c r="B35" s="375"/>
      <c r="C35" s="404"/>
      <c r="D35" s="392"/>
      <c r="E35" s="7" t="s">
        <v>173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  <c r="M35" s="7"/>
      <c r="N35" s="7"/>
      <c r="O35" s="7"/>
      <c r="P35" s="7"/>
      <c r="Q35" s="7"/>
      <c r="R35" s="45"/>
      <c r="S35" s="45"/>
      <c r="T35" s="45"/>
      <c r="U35" s="45"/>
      <c r="V35" s="46">
        <f t="shared" si="0"/>
        <v>0</v>
      </c>
      <c r="W35" s="46">
        <f t="shared" si="1"/>
        <v>0</v>
      </c>
      <c r="X35" s="46">
        <f t="shared" si="2"/>
        <v>0</v>
      </c>
      <c r="Y35" s="169">
        <f t="shared" si="3"/>
        <v>0</v>
      </c>
      <c r="Z35" s="250"/>
      <c r="AA35" s="202"/>
      <c r="AB35" s="202"/>
      <c r="AC35" s="202"/>
      <c r="AD35" s="202"/>
      <c r="AE35" s="202"/>
      <c r="AF35" s="202"/>
      <c r="AG35" s="202"/>
      <c r="AH35" s="202"/>
      <c r="AI35" s="186"/>
      <c r="AJ35" s="186"/>
    </row>
    <row r="36" spans="1:36" ht="18.75" x14ac:dyDescent="0.25">
      <c r="A36" s="318"/>
      <c r="B36" s="375"/>
      <c r="C36" s="404"/>
      <c r="D36" s="392"/>
      <c r="E36" s="41" t="s">
        <v>174</v>
      </c>
      <c r="F36" s="41">
        <v>14</v>
      </c>
      <c r="G36" s="41">
        <v>11</v>
      </c>
      <c r="H36" s="41">
        <v>20</v>
      </c>
      <c r="I36" s="41">
        <v>19</v>
      </c>
      <c r="J36" s="41">
        <v>30</v>
      </c>
      <c r="K36" s="41">
        <v>7</v>
      </c>
      <c r="L36" s="41"/>
      <c r="M36" s="41"/>
      <c r="N36" s="41"/>
      <c r="O36" s="41"/>
      <c r="P36" s="41"/>
      <c r="Q36" s="41"/>
      <c r="R36" s="47"/>
      <c r="S36" s="47"/>
      <c r="T36" s="47"/>
      <c r="U36" s="47"/>
      <c r="V36" s="46">
        <f t="shared" si="0"/>
        <v>15</v>
      </c>
      <c r="W36" s="46">
        <f t="shared" si="1"/>
        <v>18.666666666666668</v>
      </c>
      <c r="X36" s="46">
        <f t="shared" si="2"/>
        <v>0</v>
      </c>
      <c r="Y36" s="169">
        <f t="shared" si="3"/>
        <v>0</v>
      </c>
      <c r="Z36" s="250"/>
      <c r="AA36" s="202"/>
      <c r="AB36" s="202"/>
      <c r="AC36" s="202"/>
      <c r="AD36" s="202"/>
      <c r="AE36" s="202"/>
      <c r="AF36" s="202"/>
      <c r="AG36" s="202"/>
      <c r="AH36" s="202"/>
      <c r="AI36" s="186"/>
      <c r="AJ36" s="186"/>
    </row>
    <row r="37" spans="1:36" ht="18.75" x14ac:dyDescent="0.25">
      <c r="A37" s="318"/>
      <c r="B37" s="375"/>
      <c r="C37" s="404"/>
      <c r="D37" s="392"/>
      <c r="E37" s="7" t="s">
        <v>175</v>
      </c>
      <c r="F37" s="7">
        <v>65</v>
      </c>
      <c r="G37" s="7">
        <v>100</v>
      </c>
      <c r="H37" s="7">
        <v>109</v>
      </c>
      <c r="I37" s="7">
        <v>71</v>
      </c>
      <c r="J37" s="7">
        <v>118</v>
      </c>
      <c r="K37" s="7">
        <v>102</v>
      </c>
      <c r="L37" s="7"/>
      <c r="M37" s="7"/>
      <c r="N37" s="7"/>
      <c r="O37" s="7"/>
      <c r="P37" s="7"/>
      <c r="Q37" s="7"/>
      <c r="R37" s="45"/>
      <c r="S37" s="45"/>
      <c r="T37" s="45"/>
      <c r="U37" s="45"/>
      <c r="V37" s="46">
        <f t="shared" si="0"/>
        <v>91.333333333333329</v>
      </c>
      <c r="W37" s="46">
        <f t="shared" si="1"/>
        <v>97</v>
      </c>
      <c r="X37" s="46">
        <f t="shared" si="2"/>
        <v>0</v>
      </c>
      <c r="Y37" s="169">
        <f t="shared" si="3"/>
        <v>0</v>
      </c>
      <c r="Z37" s="250"/>
      <c r="AA37" s="202"/>
      <c r="AB37" s="202"/>
      <c r="AC37" s="202"/>
      <c r="AD37" s="202"/>
      <c r="AE37" s="202"/>
      <c r="AF37" s="202"/>
      <c r="AG37" s="202"/>
      <c r="AH37" s="202"/>
      <c r="AI37" s="186"/>
      <c r="AJ37" s="186"/>
    </row>
    <row r="38" spans="1:36" ht="18.75" x14ac:dyDescent="0.25">
      <c r="A38" s="318"/>
      <c r="B38" s="375"/>
      <c r="C38" s="404"/>
      <c r="D38" s="392"/>
      <c r="E38" s="41" t="s">
        <v>176</v>
      </c>
      <c r="F38" s="41"/>
      <c r="G38" s="41"/>
      <c r="H38" s="41">
        <v>11</v>
      </c>
      <c r="I38" s="41"/>
      <c r="J38" s="41"/>
      <c r="K38" s="41">
        <v>14</v>
      </c>
      <c r="L38" s="41"/>
      <c r="M38" s="41"/>
      <c r="N38" s="41"/>
      <c r="O38" s="41"/>
      <c r="P38" s="41"/>
      <c r="Q38" s="41"/>
      <c r="R38" s="47"/>
      <c r="S38" s="47"/>
      <c r="T38" s="47"/>
      <c r="U38" s="47"/>
      <c r="V38" s="46">
        <f t="shared" si="0"/>
        <v>11</v>
      </c>
      <c r="W38" s="46">
        <f t="shared" si="1"/>
        <v>14</v>
      </c>
      <c r="X38" s="46">
        <f t="shared" si="2"/>
        <v>0</v>
      </c>
      <c r="Y38" s="169">
        <f t="shared" si="3"/>
        <v>0</v>
      </c>
      <c r="Z38" s="250"/>
      <c r="AA38" s="202"/>
      <c r="AB38" s="202"/>
      <c r="AC38" s="202"/>
      <c r="AD38" s="202"/>
      <c r="AE38" s="202"/>
      <c r="AF38" s="202"/>
      <c r="AG38" s="202"/>
      <c r="AH38" s="202"/>
      <c r="AI38" s="186"/>
      <c r="AJ38" s="186"/>
    </row>
    <row r="39" spans="1:36" ht="18.75" x14ac:dyDescent="0.25">
      <c r="A39" s="318"/>
      <c r="B39" s="375"/>
      <c r="C39" s="404"/>
      <c r="D39" s="392"/>
      <c r="E39" s="7" t="s">
        <v>177</v>
      </c>
      <c r="F39" s="7">
        <v>2</v>
      </c>
      <c r="G39" s="7">
        <v>19</v>
      </c>
      <c r="H39" s="7">
        <v>6</v>
      </c>
      <c r="I39" s="7">
        <v>18</v>
      </c>
      <c r="J39" s="7">
        <v>2</v>
      </c>
      <c r="K39" s="7">
        <v>20</v>
      </c>
      <c r="L39" s="7"/>
      <c r="M39" s="7"/>
      <c r="N39" s="7"/>
      <c r="O39" s="7"/>
      <c r="P39" s="7"/>
      <c r="Q39" s="7"/>
      <c r="R39" s="45"/>
      <c r="S39" s="45"/>
      <c r="T39" s="45"/>
      <c r="U39" s="45"/>
      <c r="V39" s="46">
        <f t="shared" si="0"/>
        <v>9</v>
      </c>
      <c r="W39" s="46">
        <f t="shared" si="1"/>
        <v>13.333333333333334</v>
      </c>
      <c r="X39" s="46">
        <f t="shared" si="2"/>
        <v>0</v>
      </c>
      <c r="Y39" s="169">
        <f t="shared" si="3"/>
        <v>0</v>
      </c>
      <c r="Z39" s="250"/>
      <c r="AA39" s="202"/>
      <c r="AB39" s="202"/>
      <c r="AC39" s="202"/>
      <c r="AD39" s="202"/>
      <c r="AE39" s="202"/>
      <c r="AF39" s="202"/>
      <c r="AG39" s="202"/>
      <c r="AH39" s="202"/>
      <c r="AI39" s="186"/>
      <c r="AJ39" s="186"/>
    </row>
    <row r="40" spans="1:36" ht="18.75" x14ac:dyDescent="0.25">
      <c r="A40" s="318"/>
      <c r="B40" s="375"/>
      <c r="C40" s="404"/>
      <c r="D40" s="392"/>
      <c r="E40" s="41" t="s">
        <v>178</v>
      </c>
      <c r="F40" s="41">
        <v>19</v>
      </c>
      <c r="G40" s="41">
        <v>22</v>
      </c>
      <c r="H40" s="41">
        <v>23</v>
      </c>
      <c r="I40" s="41">
        <v>22</v>
      </c>
      <c r="J40" s="41">
        <v>40</v>
      </c>
      <c r="K40" s="41">
        <v>24</v>
      </c>
      <c r="L40" s="41"/>
      <c r="M40" s="41"/>
      <c r="N40" s="41"/>
      <c r="O40" s="41"/>
      <c r="P40" s="41"/>
      <c r="Q40" s="41"/>
      <c r="R40" s="47"/>
      <c r="S40" s="47"/>
      <c r="T40" s="47"/>
      <c r="U40" s="47"/>
      <c r="V40" s="46">
        <f t="shared" si="0"/>
        <v>21.333333333333332</v>
      </c>
      <c r="W40" s="46">
        <f t="shared" si="1"/>
        <v>28.666666666666668</v>
      </c>
      <c r="X40" s="46">
        <f t="shared" si="2"/>
        <v>0</v>
      </c>
      <c r="Y40" s="169">
        <f t="shared" si="3"/>
        <v>0</v>
      </c>
      <c r="Z40" s="250"/>
      <c r="AA40" s="202"/>
      <c r="AB40" s="202"/>
      <c r="AC40" s="202"/>
      <c r="AD40" s="202"/>
      <c r="AE40" s="202"/>
      <c r="AF40" s="202"/>
      <c r="AG40" s="202"/>
      <c r="AH40" s="202"/>
      <c r="AI40" s="186"/>
      <c r="AJ40" s="186"/>
    </row>
    <row r="41" spans="1:36" ht="18.75" x14ac:dyDescent="0.25">
      <c r="A41" s="318"/>
      <c r="B41" s="375"/>
      <c r="C41" s="404"/>
      <c r="D41" s="392"/>
      <c r="E41" s="7" t="s">
        <v>179</v>
      </c>
      <c r="F41" s="7">
        <v>12</v>
      </c>
      <c r="G41" s="7">
        <v>0</v>
      </c>
      <c r="H41" s="7">
        <v>15</v>
      </c>
      <c r="I41" s="7">
        <v>3</v>
      </c>
      <c r="J41" s="7">
        <v>0</v>
      </c>
      <c r="K41" s="7">
        <v>11</v>
      </c>
      <c r="L41" s="7"/>
      <c r="M41" s="7"/>
      <c r="N41" s="7"/>
      <c r="O41" s="7"/>
      <c r="P41" s="7"/>
      <c r="Q41" s="7"/>
      <c r="R41" s="45"/>
      <c r="S41" s="45"/>
      <c r="T41" s="45"/>
      <c r="U41" s="45"/>
      <c r="V41" s="46">
        <f t="shared" si="0"/>
        <v>13.5</v>
      </c>
      <c r="W41" s="46">
        <f t="shared" si="1"/>
        <v>7</v>
      </c>
      <c r="X41" s="46">
        <f t="shared" si="2"/>
        <v>0</v>
      </c>
      <c r="Y41" s="169">
        <f t="shared" si="3"/>
        <v>0</v>
      </c>
      <c r="Z41" s="250"/>
      <c r="AA41" s="202"/>
      <c r="AB41" s="202"/>
      <c r="AC41" s="202"/>
      <c r="AD41" s="202"/>
      <c r="AE41" s="202"/>
      <c r="AF41" s="202"/>
      <c r="AG41" s="202"/>
      <c r="AH41" s="202"/>
      <c r="AI41" s="186"/>
      <c r="AJ41" s="186"/>
    </row>
    <row r="42" spans="1:36" ht="18.75" x14ac:dyDescent="0.25">
      <c r="A42" s="318"/>
      <c r="B42" s="375"/>
      <c r="C42" s="404"/>
      <c r="D42" s="392"/>
      <c r="E42" s="41" t="s">
        <v>180</v>
      </c>
      <c r="F42" s="41">
        <v>60</v>
      </c>
      <c r="G42" s="41">
        <v>56</v>
      </c>
      <c r="H42" s="41">
        <v>56</v>
      </c>
      <c r="I42" s="41">
        <v>42</v>
      </c>
      <c r="J42" s="41">
        <v>57</v>
      </c>
      <c r="K42" s="41">
        <v>40</v>
      </c>
      <c r="L42" s="41"/>
      <c r="M42" s="41"/>
      <c r="N42" s="41"/>
      <c r="O42" s="41"/>
      <c r="P42" s="41"/>
      <c r="Q42" s="41"/>
      <c r="R42" s="47"/>
      <c r="S42" s="47"/>
      <c r="T42" s="47"/>
      <c r="U42" s="47"/>
      <c r="V42" s="46">
        <f t="shared" si="0"/>
        <v>57.333333333333336</v>
      </c>
      <c r="W42" s="46">
        <f t="shared" si="1"/>
        <v>46.333333333333336</v>
      </c>
      <c r="X42" s="46">
        <f t="shared" si="2"/>
        <v>0</v>
      </c>
      <c r="Y42" s="169">
        <f t="shared" si="3"/>
        <v>0</v>
      </c>
      <c r="Z42" s="250"/>
      <c r="AA42" s="202"/>
      <c r="AB42" s="202"/>
      <c r="AC42" s="202"/>
      <c r="AD42" s="202"/>
      <c r="AE42" s="202"/>
      <c r="AF42" s="202"/>
      <c r="AG42" s="202"/>
      <c r="AH42" s="202"/>
      <c r="AI42" s="186"/>
      <c r="AJ42" s="186"/>
    </row>
    <row r="43" spans="1:36" ht="19.5" thickBot="1" x14ac:dyDescent="0.3">
      <c r="A43" s="319"/>
      <c r="B43" s="376"/>
      <c r="C43" s="405"/>
      <c r="D43" s="39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52"/>
      <c r="S43" s="52"/>
      <c r="T43" s="52"/>
      <c r="U43" s="52"/>
      <c r="V43" s="50">
        <f t="shared" si="0"/>
        <v>0</v>
      </c>
      <c r="W43" s="50">
        <f t="shared" si="1"/>
        <v>0</v>
      </c>
      <c r="X43" s="50">
        <f t="shared" si="2"/>
        <v>0</v>
      </c>
      <c r="Y43" s="170">
        <f t="shared" si="3"/>
        <v>0</v>
      </c>
      <c r="Z43" s="251"/>
      <c r="AA43" s="203"/>
      <c r="AB43" s="203"/>
      <c r="AC43" s="203"/>
      <c r="AD43" s="203"/>
      <c r="AE43" s="203"/>
      <c r="AF43" s="203"/>
      <c r="AG43" s="203"/>
      <c r="AH43" s="203"/>
      <c r="AI43" s="187"/>
      <c r="AJ43" s="187"/>
    </row>
    <row r="44" spans="1:36" ht="18.75" x14ac:dyDescent="0.25">
      <c r="A44" s="332">
        <v>3</v>
      </c>
      <c r="B44" s="370" t="s">
        <v>16</v>
      </c>
      <c r="C44" s="359">
        <v>400</v>
      </c>
      <c r="D44" s="383">
        <f>400*0.9</f>
        <v>360</v>
      </c>
      <c r="E44" s="18" t="s">
        <v>181</v>
      </c>
      <c r="F44" s="18">
        <v>21</v>
      </c>
      <c r="G44" s="18">
        <v>18</v>
      </c>
      <c r="H44" s="18">
        <v>11</v>
      </c>
      <c r="I44" s="18">
        <v>13</v>
      </c>
      <c r="J44" s="18">
        <v>7</v>
      </c>
      <c r="K44" s="18">
        <v>1</v>
      </c>
      <c r="L44" s="18"/>
      <c r="M44" s="18"/>
      <c r="N44" s="18"/>
      <c r="O44" s="18"/>
      <c r="P44" s="18"/>
      <c r="Q44" s="18"/>
      <c r="R44" s="55">
        <v>390</v>
      </c>
      <c r="S44" s="55">
        <v>390</v>
      </c>
      <c r="T44" s="55">
        <v>410</v>
      </c>
      <c r="U44" s="55">
        <v>410</v>
      </c>
      <c r="V44" s="56">
        <f t="shared" si="0"/>
        <v>16.666666666666668</v>
      </c>
      <c r="W44" s="56">
        <f t="shared" si="1"/>
        <v>7</v>
      </c>
      <c r="X44" s="56">
        <f t="shared" si="2"/>
        <v>0</v>
      </c>
      <c r="Y44" s="171">
        <f t="shared" si="3"/>
        <v>0</v>
      </c>
      <c r="Z44" s="267">
        <f>SUM(V44:V48)</f>
        <v>16.666666666666668</v>
      </c>
      <c r="AA44" s="264">
        <f>SUM(W44:W48)</f>
        <v>7</v>
      </c>
      <c r="AB44" s="264">
        <f>SUM(X44:X48)</f>
        <v>0</v>
      </c>
      <c r="AC44" s="264">
        <f>SUM(Y44:Y48)</f>
        <v>0</v>
      </c>
      <c r="AD44" s="201">
        <f t="shared" ref="AD44" si="8">Z44*0.38*0.9*SQRT(3)</f>
        <v>9.8726896031426019</v>
      </c>
      <c r="AE44" s="201">
        <f t="shared" si="6"/>
        <v>4.1465296333198927</v>
      </c>
      <c r="AF44" s="201">
        <f t="shared" si="6"/>
        <v>0</v>
      </c>
      <c r="AG44" s="201">
        <f t="shared" si="6"/>
        <v>0</v>
      </c>
      <c r="AH44" s="264">
        <f>MAX(Z44:AC48)</f>
        <v>16.666666666666668</v>
      </c>
      <c r="AI44" s="185">
        <f t="shared" ref="AI44" si="9">AH44*0.38*0.9*SQRT(3)</f>
        <v>9.8726896031426019</v>
      </c>
      <c r="AJ44" s="185">
        <f>D44-AI44</f>
        <v>350.12731039685741</v>
      </c>
    </row>
    <row r="45" spans="1:36" ht="18.75" x14ac:dyDescent="0.25">
      <c r="A45" s="333"/>
      <c r="B45" s="371"/>
      <c r="C45" s="369"/>
      <c r="D45" s="385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7"/>
      <c r="S45" s="47"/>
      <c r="T45" s="47"/>
      <c r="U45" s="47"/>
      <c r="V45" s="46">
        <f t="shared" si="0"/>
        <v>0</v>
      </c>
      <c r="W45" s="46">
        <f t="shared" si="1"/>
        <v>0</v>
      </c>
      <c r="X45" s="46">
        <f t="shared" si="2"/>
        <v>0</v>
      </c>
      <c r="Y45" s="169">
        <f t="shared" si="3"/>
        <v>0</v>
      </c>
      <c r="Z45" s="250"/>
      <c r="AA45" s="202"/>
      <c r="AB45" s="202"/>
      <c r="AC45" s="202"/>
      <c r="AD45" s="202"/>
      <c r="AE45" s="202"/>
      <c r="AF45" s="202"/>
      <c r="AG45" s="202"/>
      <c r="AH45" s="202"/>
      <c r="AI45" s="186"/>
      <c r="AJ45" s="186"/>
    </row>
    <row r="46" spans="1:36" ht="18.75" x14ac:dyDescent="0.25">
      <c r="A46" s="333"/>
      <c r="B46" s="371"/>
      <c r="C46" s="369"/>
      <c r="D46" s="38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45"/>
      <c r="S46" s="45"/>
      <c r="T46" s="45"/>
      <c r="U46" s="45"/>
      <c r="V46" s="46">
        <f t="shared" si="0"/>
        <v>0</v>
      </c>
      <c r="W46" s="46">
        <f t="shared" si="1"/>
        <v>0</v>
      </c>
      <c r="X46" s="46">
        <f t="shared" si="2"/>
        <v>0</v>
      </c>
      <c r="Y46" s="169">
        <f t="shared" si="3"/>
        <v>0</v>
      </c>
      <c r="Z46" s="250"/>
      <c r="AA46" s="202"/>
      <c r="AB46" s="202"/>
      <c r="AC46" s="202"/>
      <c r="AD46" s="202"/>
      <c r="AE46" s="202"/>
      <c r="AF46" s="202"/>
      <c r="AG46" s="202"/>
      <c r="AH46" s="202"/>
      <c r="AI46" s="186"/>
      <c r="AJ46" s="186"/>
    </row>
    <row r="47" spans="1:36" ht="18.75" x14ac:dyDescent="0.25">
      <c r="A47" s="333"/>
      <c r="B47" s="371"/>
      <c r="C47" s="369"/>
      <c r="D47" s="38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7"/>
      <c r="S47" s="47"/>
      <c r="T47" s="47"/>
      <c r="U47" s="47"/>
      <c r="V47" s="46">
        <f t="shared" si="0"/>
        <v>0</v>
      </c>
      <c r="W47" s="46">
        <f t="shared" si="1"/>
        <v>0</v>
      </c>
      <c r="X47" s="46">
        <f t="shared" si="2"/>
        <v>0</v>
      </c>
      <c r="Y47" s="169">
        <f t="shared" si="3"/>
        <v>0</v>
      </c>
      <c r="Z47" s="250"/>
      <c r="AA47" s="202"/>
      <c r="AB47" s="202"/>
      <c r="AC47" s="202"/>
      <c r="AD47" s="202"/>
      <c r="AE47" s="202"/>
      <c r="AF47" s="202"/>
      <c r="AG47" s="202"/>
      <c r="AH47" s="202"/>
      <c r="AI47" s="186"/>
      <c r="AJ47" s="186"/>
    </row>
    <row r="48" spans="1:36" ht="19.5" thickBot="1" x14ac:dyDescent="0.3">
      <c r="A48" s="334"/>
      <c r="B48" s="372"/>
      <c r="C48" s="360"/>
      <c r="D48" s="384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52"/>
      <c r="S48" s="52"/>
      <c r="T48" s="52"/>
      <c r="U48" s="52"/>
      <c r="V48" s="50">
        <f t="shared" si="0"/>
        <v>0</v>
      </c>
      <c r="W48" s="50">
        <f t="shared" si="1"/>
        <v>0</v>
      </c>
      <c r="X48" s="50">
        <f t="shared" si="2"/>
        <v>0</v>
      </c>
      <c r="Y48" s="170">
        <f t="shared" si="3"/>
        <v>0</v>
      </c>
      <c r="Z48" s="251"/>
      <c r="AA48" s="203"/>
      <c r="AB48" s="203"/>
      <c r="AC48" s="203"/>
      <c r="AD48" s="203"/>
      <c r="AE48" s="203"/>
      <c r="AF48" s="203"/>
      <c r="AG48" s="203"/>
      <c r="AH48" s="203"/>
      <c r="AI48" s="187"/>
      <c r="AJ48" s="187"/>
    </row>
    <row r="49" spans="1:36" ht="18.75" x14ac:dyDescent="0.25">
      <c r="A49" s="381">
        <v>4</v>
      </c>
      <c r="B49" s="382" t="s">
        <v>20</v>
      </c>
      <c r="C49" s="359">
        <v>100</v>
      </c>
      <c r="D49" s="383">
        <f>100*0.9</f>
        <v>90</v>
      </c>
      <c r="E49" s="4" t="s">
        <v>117</v>
      </c>
      <c r="F49" s="4">
        <v>6</v>
      </c>
      <c r="G49" s="4">
        <v>13</v>
      </c>
      <c r="H49" s="4">
        <v>14</v>
      </c>
      <c r="I49" s="4">
        <v>1.5</v>
      </c>
      <c r="J49" s="4">
        <v>5</v>
      </c>
      <c r="K49" s="4">
        <v>2</v>
      </c>
      <c r="L49" s="4"/>
      <c r="M49" s="4"/>
      <c r="N49" s="4"/>
      <c r="O49" s="4"/>
      <c r="P49" s="4"/>
      <c r="Q49" s="4"/>
      <c r="R49" s="51">
        <v>355</v>
      </c>
      <c r="S49" s="51">
        <v>355</v>
      </c>
      <c r="T49" s="51">
        <v>393</v>
      </c>
      <c r="U49" s="51">
        <v>389</v>
      </c>
      <c r="V49" s="44">
        <f t="shared" si="0"/>
        <v>11</v>
      </c>
      <c r="W49" s="44">
        <f t="shared" si="1"/>
        <v>2.8333333333333335</v>
      </c>
      <c r="X49" s="44">
        <f t="shared" si="2"/>
        <v>0</v>
      </c>
      <c r="Y49" s="168">
        <f t="shared" si="3"/>
        <v>0</v>
      </c>
      <c r="Z49" s="249">
        <f>SUM(V49:V50)</f>
        <v>12.7</v>
      </c>
      <c r="AA49" s="201">
        <f>SUM(W49:W50)</f>
        <v>4</v>
      </c>
      <c r="AB49" s="201">
        <f>SUM(X49:X50)</f>
        <v>0</v>
      </c>
      <c r="AC49" s="201">
        <f>SUM(Y49:Y50)</f>
        <v>0</v>
      </c>
      <c r="AD49" s="201">
        <f t="shared" ref="AD49" si="10">Z49*0.38*0.9*SQRT(3)</f>
        <v>7.5229894775946606</v>
      </c>
      <c r="AE49" s="201">
        <f t="shared" si="6"/>
        <v>2.369445504754224</v>
      </c>
      <c r="AF49" s="201">
        <f t="shared" si="6"/>
        <v>0</v>
      </c>
      <c r="AG49" s="201">
        <f t="shared" si="6"/>
        <v>0</v>
      </c>
      <c r="AH49" s="201">
        <f>MAX(Z49:AC50)</f>
        <v>12.7</v>
      </c>
      <c r="AI49" s="185">
        <f t="shared" ref="AI49" si="11">AH49*0.38*0.9*SQRT(3)</f>
        <v>7.5229894775946606</v>
      </c>
      <c r="AJ49" s="185">
        <f>D49-AI49</f>
        <v>82.477010522405337</v>
      </c>
    </row>
    <row r="50" spans="1:36" ht="19.5" thickBot="1" x14ac:dyDescent="0.3">
      <c r="A50" s="334"/>
      <c r="B50" s="372"/>
      <c r="C50" s="360"/>
      <c r="D50" s="384"/>
      <c r="E50" s="38" t="s">
        <v>182</v>
      </c>
      <c r="F50" s="38">
        <v>1.5</v>
      </c>
      <c r="G50" s="38">
        <v>1.3</v>
      </c>
      <c r="H50" s="38">
        <v>2.2999999999999998</v>
      </c>
      <c r="I50" s="38">
        <v>0.5</v>
      </c>
      <c r="J50" s="38">
        <v>1</v>
      </c>
      <c r="K50" s="38">
        <v>2</v>
      </c>
      <c r="L50" s="38"/>
      <c r="M50" s="38"/>
      <c r="N50" s="38"/>
      <c r="O50" s="38"/>
      <c r="P50" s="38"/>
      <c r="Q50" s="38"/>
      <c r="R50" s="52"/>
      <c r="S50" s="52"/>
      <c r="T50" s="52"/>
      <c r="U50" s="52"/>
      <c r="V50" s="50">
        <f t="shared" si="0"/>
        <v>1.7</v>
      </c>
      <c r="W50" s="50">
        <f t="shared" si="1"/>
        <v>1.1666666666666667</v>
      </c>
      <c r="X50" s="50">
        <f t="shared" si="2"/>
        <v>0</v>
      </c>
      <c r="Y50" s="170">
        <f t="shared" si="3"/>
        <v>0</v>
      </c>
      <c r="Z50" s="251"/>
      <c r="AA50" s="203"/>
      <c r="AB50" s="203"/>
      <c r="AC50" s="203"/>
      <c r="AD50" s="203"/>
      <c r="AE50" s="203"/>
      <c r="AF50" s="203"/>
      <c r="AG50" s="203"/>
      <c r="AH50" s="203"/>
      <c r="AI50" s="187"/>
      <c r="AJ50" s="187"/>
    </row>
    <row r="51" spans="1:36" ht="18.75" x14ac:dyDescent="0.25">
      <c r="A51" s="332">
        <v>5</v>
      </c>
      <c r="B51" s="370" t="s">
        <v>28</v>
      </c>
      <c r="C51" s="387">
        <v>250.4</v>
      </c>
      <c r="D51" s="383">
        <f>(250+400)*0.9</f>
        <v>585</v>
      </c>
      <c r="E51" s="18" t="s">
        <v>183</v>
      </c>
      <c r="F51" s="18">
        <v>9</v>
      </c>
      <c r="G51" s="18">
        <v>13</v>
      </c>
      <c r="H51" s="18">
        <v>10</v>
      </c>
      <c r="I51" s="18">
        <v>8</v>
      </c>
      <c r="J51" s="18">
        <v>10</v>
      </c>
      <c r="K51" s="18">
        <v>18</v>
      </c>
      <c r="L51" s="18"/>
      <c r="M51" s="18"/>
      <c r="N51" s="18"/>
      <c r="O51" s="18"/>
      <c r="P51" s="18"/>
      <c r="Q51" s="18"/>
      <c r="R51" s="55">
        <v>392</v>
      </c>
      <c r="S51" s="55">
        <v>393</v>
      </c>
      <c r="T51" s="55">
        <v>290</v>
      </c>
      <c r="U51" s="55">
        <v>389</v>
      </c>
      <c r="V51" s="56">
        <f t="shared" ref="V51:V75" si="12">IF(AND(F51=0,G51=0,H51=0),0,IF(AND(F51=0,G51=0),H51,IF(AND(F51=0,H51=0),G51,IF(AND(G51=0,H51=0),F51,IF(F51=0,(G51+H51)/2,IF(G51=0,(F51+H51)/2,IF(H51=0,(F51+G51)/2,(F51+G51+H51)/3)))))))</f>
        <v>10.666666666666666</v>
      </c>
      <c r="W51" s="56">
        <f t="shared" ref="W51:W75" si="13">IF(AND(I51=0,J51=0,K51=0),0,IF(AND(I51=0,J51=0),K51,IF(AND(I51=0,K51=0),J51,IF(AND(J51=0,K51=0),I51,IF(I51=0,(J51+K51)/2,IF(J51=0,(I51+K51)/2,IF(K51=0,(I51+J51)/2,(I51+J51+K51)/3)))))))</f>
        <v>12</v>
      </c>
      <c r="X51" s="56">
        <f t="shared" ref="X51:X75" si="14">IF(AND(L51=0,M51=0,N51=0),0,IF(AND(L51=0,M51=0),N51,IF(AND(L51=0,N51=0),M51,IF(AND(M51=0,N51=0),L51,IF(L51=0,(M51+N51)/2,IF(M51=0,(L51+N51)/2,IF(N51=0,(L51+M51)/2,(L51+M51+N51)/3)))))))</f>
        <v>0</v>
      </c>
      <c r="Y51" s="171">
        <f t="shared" ref="Y51:Y75" si="15">IF(AND(O51=0,P51=0,Q51=0),0,IF(AND(O51=0,P51=0),Q51,IF(AND(O51=0,Q51=0),P51,IF(AND(P51=0,Q51=0),O51,IF(O51=0,(P51+Q51)/2,IF(P51=0,(O51+Q51)/2,IF(Q51=0,(O51+P51)/2,(O51+P51+Q51)/3)))))))</f>
        <v>0</v>
      </c>
      <c r="Z51" s="267">
        <f>SUM(V51:V62)</f>
        <v>93.333333333333343</v>
      </c>
      <c r="AA51" s="264">
        <f>SUM(W51:W62)</f>
        <v>96.5</v>
      </c>
      <c r="AB51" s="264">
        <f>SUM(X51:X62)</f>
        <v>0</v>
      </c>
      <c r="AC51" s="264">
        <f>SUM(Y51:Y62)</f>
        <v>0</v>
      </c>
      <c r="AD51" s="264">
        <f t="shared" ref="AD51" si="16">Z51*0.38*0.9*SQRT(3)</f>
        <v>55.287061777598566</v>
      </c>
      <c r="AE51" s="264">
        <f t="shared" si="6"/>
        <v>57.162872802195658</v>
      </c>
      <c r="AF51" s="264">
        <f t="shared" si="6"/>
        <v>0</v>
      </c>
      <c r="AG51" s="264">
        <f t="shared" si="6"/>
        <v>0</v>
      </c>
      <c r="AH51" s="264">
        <f>MAX(Z51:AC62)</f>
        <v>96.5</v>
      </c>
      <c r="AI51" s="200">
        <f t="shared" ref="AI51" si="17">AH51*0.38*0.9*SQRT(3)</f>
        <v>57.162872802195658</v>
      </c>
      <c r="AJ51" s="200">
        <f>D51-AI51</f>
        <v>527.83712719780431</v>
      </c>
    </row>
    <row r="52" spans="1:36" ht="18.75" x14ac:dyDescent="0.25">
      <c r="A52" s="333"/>
      <c r="B52" s="371"/>
      <c r="C52" s="388"/>
      <c r="D52" s="385"/>
      <c r="E52" s="7" t="s">
        <v>184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/>
      <c r="M52" s="7"/>
      <c r="N52" s="7"/>
      <c r="O52" s="7"/>
      <c r="P52" s="7"/>
      <c r="Q52" s="7"/>
      <c r="R52" s="45"/>
      <c r="S52" s="45"/>
      <c r="T52" s="45"/>
      <c r="U52" s="45"/>
      <c r="V52" s="46">
        <f t="shared" si="12"/>
        <v>0</v>
      </c>
      <c r="W52" s="46">
        <f t="shared" si="13"/>
        <v>0</v>
      </c>
      <c r="X52" s="46">
        <f t="shared" si="14"/>
        <v>0</v>
      </c>
      <c r="Y52" s="169">
        <f t="shared" si="15"/>
        <v>0</v>
      </c>
      <c r="Z52" s="250"/>
      <c r="AA52" s="202"/>
      <c r="AB52" s="202"/>
      <c r="AC52" s="202"/>
      <c r="AD52" s="202"/>
      <c r="AE52" s="202"/>
      <c r="AF52" s="202"/>
      <c r="AG52" s="202"/>
      <c r="AH52" s="202"/>
      <c r="AI52" s="186"/>
      <c r="AJ52" s="186"/>
    </row>
    <row r="53" spans="1:36" ht="18.75" x14ac:dyDescent="0.25">
      <c r="A53" s="333"/>
      <c r="B53" s="371"/>
      <c r="C53" s="388"/>
      <c r="D53" s="385"/>
      <c r="E53" s="41" t="s">
        <v>185</v>
      </c>
      <c r="F53" s="41">
        <v>13</v>
      </c>
      <c r="G53" s="41">
        <v>3</v>
      </c>
      <c r="H53" s="41">
        <v>0</v>
      </c>
      <c r="I53" s="41">
        <v>15</v>
      </c>
      <c r="J53" s="41">
        <v>2</v>
      </c>
      <c r="K53" s="41">
        <v>0</v>
      </c>
      <c r="L53" s="41"/>
      <c r="M53" s="41"/>
      <c r="N53" s="41"/>
      <c r="O53" s="41"/>
      <c r="P53" s="41"/>
      <c r="Q53" s="41"/>
      <c r="R53" s="45"/>
      <c r="S53" s="45"/>
      <c r="T53" s="45"/>
      <c r="U53" s="45"/>
      <c r="V53" s="46">
        <f t="shared" si="12"/>
        <v>8</v>
      </c>
      <c r="W53" s="46">
        <f t="shared" si="13"/>
        <v>8.5</v>
      </c>
      <c r="X53" s="46">
        <f t="shared" si="14"/>
        <v>0</v>
      </c>
      <c r="Y53" s="169">
        <f t="shared" si="15"/>
        <v>0</v>
      </c>
      <c r="Z53" s="250"/>
      <c r="AA53" s="202"/>
      <c r="AB53" s="202"/>
      <c r="AC53" s="202"/>
      <c r="AD53" s="202"/>
      <c r="AE53" s="202"/>
      <c r="AF53" s="202"/>
      <c r="AG53" s="202"/>
      <c r="AH53" s="202"/>
      <c r="AI53" s="186"/>
      <c r="AJ53" s="186"/>
    </row>
    <row r="54" spans="1:36" ht="18.75" x14ac:dyDescent="0.25">
      <c r="A54" s="333"/>
      <c r="B54" s="371"/>
      <c r="C54" s="388"/>
      <c r="D54" s="385"/>
      <c r="E54" s="7" t="s">
        <v>154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/>
      <c r="M54" s="7"/>
      <c r="N54" s="7"/>
      <c r="O54" s="7"/>
      <c r="P54" s="7"/>
      <c r="Q54" s="7"/>
      <c r="R54" s="45"/>
      <c r="S54" s="45"/>
      <c r="T54" s="45"/>
      <c r="U54" s="45"/>
      <c r="V54" s="46">
        <f t="shared" si="12"/>
        <v>0</v>
      </c>
      <c r="W54" s="46">
        <f t="shared" si="13"/>
        <v>0</v>
      </c>
      <c r="X54" s="46">
        <f t="shared" si="14"/>
        <v>0</v>
      </c>
      <c r="Y54" s="169">
        <f t="shared" si="15"/>
        <v>0</v>
      </c>
      <c r="Z54" s="250"/>
      <c r="AA54" s="202"/>
      <c r="AB54" s="202"/>
      <c r="AC54" s="202"/>
      <c r="AD54" s="202"/>
      <c r="AE54" s="202"/>
      <c r="AF54" s="202"/>
      <c r="AG54" s="202"/>
      <c r="AH54" s="202"/>
      <c r="AI54" s="186"/>
      <c r="AJ54" s="186"/>
    </row>
    <row r="55" spans="1:36" ht="18.75" x14ac:dyDescent="0.25">
      <c r="A55" s="333"/>
      <c r="B55" s="371"/>
      <c r="C55" s="388"/>
      <c r="D55" s="385"/>
      <c r="E55" s="41" t="s">
        <v>186</v>
      </c>
      <c r="F55" s="41">
        <v>17</v>
      </c>
      <c r="G55" s="41">
        <v>23</v>
      </c>
      <c r="H55" s="41">
        <v>30</v>
      </c>
      <c r="I55" s="41">
        <v>28</v>
      </c>
      <c r="J55" s="41">
        <v>22</v>
      </c>
      <c r="K55" s="41">
        <v>18</v>
      </c>
      <c r="L55" s="41"/>
      <c r="M55" s="41"/>
      <c r="N55" s="41"/>
      <c r="O55" s="41"/>
      <c r="P55" s="41"/>
      <c r="Q55" s="41"/>
      <c r="R55" s="47"/>
      <c r="S55" s="47"/>
      <c r="T55" s="47"/>
      <c r="U55" s="47"/>
      <c r="V55" s="46">
        <f t="shared" si="12"/>
        <v>23.333333333333332</v>
      </c>
      <c r="W55" s="46">
        <f t="shared" si="13"/>
        <v>22.666666666666668</v>
      </c>
      <c r="X55" s="46">
        <f t="shared" si="14"/>
        <v>0</v>
      </c>
      <c r="Y55" s="169">
        <f t="shared" si="15"/>
        <v>0</v>
      </c>
      <c r="Z55" s="250"/>
      <c r="AA55" s="202"/>
      <c r="AB55" s="202"/>
      <c r="AC55" s="202"/>
      <c r="AD55" s="202"/>
      <c r="AE55" s="202"/>
      <c r="AF55" s="202"/>
      <c r="AG55" s="202"/>
      <c r="AH55" s="202"/>
      <c r="AI55" s="186"/>
      <c r="AJ55" s="186"/>
    </row>
    <row r="56" spans="1:36" ht="18.75" x14ac:dyDescent="0.25">
      <c r="A56" s="333"/>
      <c r="B56" s="371"/>
      <c r="C56" s="388"/>
      <c r="D56" s="385"/>
      <c r="E56" s="7" t="s">
        <v>187</v>
      </c>
      <c r="F56" s="7">
        <v>15</v>
      </c>
      <c r="G56" s="7">
        <v>45</v>
      </c>
      <c r="H56" s="7">
        <v>11</v>
      </c>
      <c r="I56" s="7">
        <v>22</v>
      </c>
      <c r="J56" s="7">
        <v>47</v>
      </c>
      <c r="K56" s="7">
        <v>21</v>
      </c>
      <c r="L56" s="7"/>
      <c r="M56" s="7"/>
      <c r="N56" s="7"/>
      <c r="O56" s="7"/>
      <c r="P56" s="7"/>
      <c r="Q56" s="7"/>
      <c r="R56" s="45"/>
      <c r="S56" s="45"/>
      <c r="T56" s="45"/>
      <c r="U56" s="45"/>
      <c r="V56" s="46">
        <f t="shared" si="12"/>
        <v>23.666666666666668</v>
      </c>
      <c r="W56" s="46">
        <f t="shared" si="13"/>
        <v>30</v>
      </c>
      <c r="X56" s="46">
        <f t="shared" si="14"/>
        <v>0</v>
      </c>
      <c r="Y56" s="169">
        <f t="shared" si="15"/>
        <v>0</v>
      </c>
      <c r="Z56" s="250"/>
      <c r="AA56" s="202"/>
      <c r="AB56" s="202"/>
      <c r="AC56" s="202"/>
      <c r="AD56" s="202"/>
      <c r="AE56" s="202"/>
      <c r="AF56" s="202"/>
      <c r="AG56" s="202"/>
      <c r="AH56" s="202"/>
      <c r="AI56" s="186"/>
      <c r="AJ56" s="186"/>
    </row>
    <row r="57" spans="1:36" ht="18.75" x14ac:dyDescent="0.25">
      <c r="A57" s="333"/>
      <c r="B57" s="371"/>
      <c r="C57" s="388"/>
      <c r="D57" s="385"/>
      <c r="E57" s="41" t="s">
        <v>188</v>
      </c>
      <c r="F57" s="41">
        <v>38</v>
      </c>
      <c r="G57" s="41">
        <v>25</v>
      </c>
      <c r="H57" s="41">
        <v>17</v>
      </c>
      <c r="I57" s="41">
        <v>26</v>
      </c>
      <c r="J57" s="41">
        <v>24</v>
      </c>
      <c r="K57" s="41">
        <v>17</v>
      </c>
      <c r="L57" s="41"/>
      <c r="M57" s="41"/>
      <c r="N57" s="41"/>
      <c r="O57" s="41"/>
      <c r="P57" s="41"/>
      <c r="Q57" s="41"/>
      <c r="R57" s="47"/>
      <c r="S57" s="47"/>
      <c r="T57" s="47"/>
      <c r="U57" s="47"/>
      <c r="V57" s="46">
        <f t="shared" si="12"/>
        <v>26.666666666666668</v>
      </c>
      <c r="W57" s="46">
        <f t="shared" si="13"/>
        <v>22.333333333333332</v>
      </c>
      <c r="X57" s="46">
        <f t="shared" si="14"/>
        <v>0</v>
      </c>
      <c r="Y57" s="169">
        <f t="shared" si="15"/>
        <v>0</v>
      </c>
      <c r="Z57" s="250"/>
      <c r="AA57" s="202"/>
      <c r="AB57" s="202"/>
      <c r="AC57" s="202"/>
      <c r="AD57" s="202"/>
      <c r="AE57" s="202"/>
      <c r="AF57" s="202"/>
      <c r="AG57" s="202"/>
      <c r="AH57" s="202"/>
      <c r="AI57" s="186"/>
      <c r="AJ57" s="186"/>
    </row>
    <row r="58" spans="1:36" ht="18.75" x14ac:dyDescent="0.25">
      <c r="A58" s="333"/>
      <c r="B58" s="371"/>
      <c r="C58" s="388"/>
      <c r="D58" s="385"/>
      <c r="E58" s="7" t="s">
        <v>189</v>
      </c>
      <c r="F58" s="7">
        <v>1</v>
      </c>
      <c r="G58" s="7">
        <v>1</v>
      </c>
      <c r="H58" s="7">
        <v>0</v>
      </c>
      <c r="I58" s="7">
        <v>1</v>
      </c>
      <c r="J58" s="7">
        <v>1</v>
      </c>
      <c r="K58" s="7">
        <v>0</v>
      </c>
      <c r="L58" s="7"/>
      <c r="M58" s="7"/>
      <c r="N58" s="7"/>
      <c r="O58" s="7"/>
      <c r="P58" s="7"/>
      <c r="Q58" s="7"/>
      <c r="R58" s="45"/>
      <c r="S58" s="45"/>
      <c r="T58" s="45"/>
      <c r="U58" s="45"/>
      <c r="V58" s="46">
        <f t="shared" si="12"/>
        <v>1</v>
      </c>
      <c r="W58" s="46">
        <f t="shared" si="13"/>
        <v>1</v>
      </c>
      <c r="X58" s="46">
        <f t="shared" si="14"/>
        <v>0</v>
      </c>
      <c r="Y58" s="169">
        <f t="shared" si="15"/>
        <v>0</v>
      </c>
      <c r="Z58" s="250"/>
      <c r="AA58" s="202"/>
      <c r="AB58" s="202"/>
      <c r="AC58" s="202"/>
      <c r="AD58" s="202"/>
      <c r="AE58" s="202"/>
      <c r="AF58" s="202"/>
      <c r="AG58" s="202"/>
      <c r="AH58" s="202"/>
      <c r="AI58" s="186"/>
      <c r="AJ58" s="186"/>
    </row>
    <row r="59" spans="1:36" ht="18.75" x14ac:dyDescent="0.25">
      <c r="A59" s="333"/>
      <c r="B59" s="371"/>
      <c r="C59" s="388"/>
      <c r="D59" s="385"/>
      <c r="E59" s="41" t="s">
        <v>190</v>
      </c>
      <c r="F59" s="41">
        <v>0</v>
      </c>
      <c r="G59" s="41"/>
      <c r="H59" s="41">
        <v>0</v>
      </c>
      <c r="I59" s="41">
        <v>0</v>
      </c>
      <c r="J59" s="41"/>
      <c r="K59" s="41">
        <v>0</v>
      </c>
      <c r="L59" s="41"/>
      <c r="M59" s="41"/>
      <c r="N59" s="41"/>
      <c r="O59" s="41"/>
      <c r="P59" s="41"/>
      <c r="Q59" s="41"/>
      <c r="R59" s="47"/>
      <c r="S59" s="47"/>
      <c r="T59" s="47"/>
      <c r="U59" s="47"/>
      <c r="V59" s="46">
        <f t="shared" si="12"/>
        <v>0</v>
      </c>
      <c r="W59" s="46">
        <f t="shared" si="13"/>
        <v>0</v>
      </c>
      <c r="X59" s="46">
        <f t="shared" si="14"/>
        <v>0</v>
      </c>
      <c r="Y59" s="169">
        <f t="shared" si="15"/>
        <v>0</v>
      </c>
      <c r="Z59" s="250"/>
      <c r="AA59" s="202"/>
      <c r="AB59" s="202"/>
      <c r="AC59" s="202"/>
      <c r="AD59" s="202"/>
      <c r="AE59" s="202"/>
      <c r="AF59" s="202"/>
      <c r="AG59" s="202"/>
      <c r="AH59" s="202"/>
      <c r="AI59" s="186"/>
      <c r="AJ59" s="186"/>
    </row>
    <row r="60" spans="1:36" ht="18.75" x14ac:dyDescent="0.25">
      <c r="A60" s="333"/>
      <c r="B60" s="371"/>
      <c r="C60" s="388"/>
      <c r="D60" s="385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45"/>
      <c r="S60" s="45"/>
      <c r="T60" s="45"/>
      <c r="U60" s="45"/>
      <c r="V60" s="46">
        <f t="shared" si="12"/>
        <v>0</v>
      </c>
      <c r="W60" s="46">
        <f t="shared" si="13"/>
        <v>0</v>
      </c>
      <c r="X60" s="46">
        <f t="shared" si="14"/>
        <v>0</v>
      </c>
      <c r="Y60" s="169">
        <f t="shared" si="15"/>
        <v>0</v>
      </c>
      <c r="Z60" s="250"/>
      <c r="AA60" s="202"/>
      <c r="AB60" s="202"/>
      <c r="AC60" s="202"/>
      <c r="AD60" s="202"/>
      <c r="AE60" s="202"/>
      <c r="AF60" s="202"/>
      <c r="AG60" s="202"/>
      <c r="AH60" s="202"/>
      <c r="AI60" s="186"/>
      <c r="AJ60" s="186"/>
    </row>
    <row r="61" spans="1:36" ht="19.5" customHeight="1" x14ac:dyDescent="0.25">
      <c r="A61" s="333"/>
      <c r="B61" s="371"/>
      <c r="C61" s="388"/>
      <c r="D61" s="385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7"/>
      <c r="S61" s="47"/>
      <c r="T61" s="47"/>
      <c r="U61" s="47"/>
      <c r="V61" s="46">
        <f t="shared" si="12"/>
        <v>0</v>
      </c>
      <c r="W61" s="46">
        <f t="shared" si="13"/>
        <v>0</v>
      </c>
      <c r="X61" s="46">
        <f t="shared" si="14"/>
        <v>0</v>
      </c>
      <c r="Y61" s="169">
        <f t="shared" si="15"/>
        <v>0</v>
      </c>
      <c r="Z61" s="250"/>
      <c r="AA61" s="202"/>
      <c r="AB61" s="202"/>
      <c r="AC61" s="202"/>
      <c r="AD61" s="202"/>
      <c r="AE61" s="202"/>
      <c r="AF61" s="202"/>
      <c r="AG61" s="202"/>
      <c r="AH61" s="202"/>
      <c r="AI61" s="186"/>
      <c r="AJ61" s="186"/>
    </row>
    <row r="62" spans="1:36" ht="19.5" thickBot="1" x14ac:dyDescent="0.3">
      <c r="A62" s="334"/>
      <c r="B62" s="372"/>
      <c r="C62" s="389"/>
      <c r="D62" s="384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52"/>
      <c r="S62" s="52"/>
      <c r="T62" s="52"/>
      <c r="U62" s="52"/>
      <c r="V62" s="50">
        <f t="shared" si="12"/>
        <v>0</v>
      </c>
      <c r="W62" s="50">
        <f t="shared" si="13"/>
        <v>0</v>
      </c>
      <c r="X62" s="50">
        <f t="shared" si="14"/>
        <v>0</v>
      </c>
      <c r="Y62" s="170">
        <f t="shared" si="15"/>
        <v>0</v>
      </c>
      <c r="Z62" s="251"/>
      <c r="AA62" s="203"/>
      <c r="AB62" s="203"/>
      <c r="AC62" s="203"/>
      <c r="AD62" s="203"/>
      <c r="AE62" s="203"/>
      <c r="AF62" s="203"/>
      <c r="AG62" s="203"/>
      <c r="AH62" s="203"/>
      <c r="AI62" s="187"/>
      <c r="AJ62" s="187"/>
    </row>
    <row r="63" spans="1:36" ht="18.75" x14ac:dyDescent="0.25">
      <c r="A63" s="332">
        <v>6</v>
      </c>
      <c r="B63" s="370" t="s">
        <v>36</v>
      </c>
      <c r="C63" s="359">
        <v>400</v>
      </c>
      <c r="D63" s="383">
        <f>400*0.9</f>
        <v>360</v>
      </c>
      <c r="E63" s="18" t="s">
        <v>191</v>
      </c>
      <c r="F63" s="18">
        <v>41</v>
      </c>
      <c r="G63" s="18">
        <v>24</v>
      </c>
      <c r="H63" s="18">
        <v>3</v>
      </c>
      <c r="I63" s="18">
        <v>35</v>
      </c>
      <c r="J63" s="18">
        <v>31</v>
      </c>
      <c r="K63" s="18">
        <v>2</v>
      </c>
      <c r="L63" s="18"/>
      <c r="M63" s="18"/>
      <c r="N63" s="18"/>
      <c r="O63" s="18"/>
      <c r="P63" s="18"/>
      <c r="Q63" s="18"/>
      <c r="R63" s="55">
        <v>387</v>
      </c>
      <c r="S63" s="55">
        <v>387</v>
      </c>
      <c r="T63" s="55">
        <v>380</v>
      </c>
      <c r="U63" s="55">
        <v>380</v>
      </c>
      <c r="V63" s="56">
        <f t="shared" si="12"/>
        <v>22.666666666666668</v>
      </c>
      <c r="W63" s="56">
        <f t="shared" si="13"/>
        <v>22.666666666666668</v>
      </c>
      <c r="X63" s="56">
        <f t="shared" si="14"/>
        <v>0</v>
      </c>
      <c r="Y63" s="171">
        <f t="shared" si="15"/>
        <v>0</v>
      </c>
      <c r="Z63" s="267">
        <f>SUM(V63:V70)</f>
        <v>61</v>
      </c>
      <c r="AA63" s="264">
        <f>SUM(W63:W70)</f>
        <v>53</v>
      </c>
      <c r="AB63" s="264">
        <f>SUM(X63:X70)</f>
        <v>0</v>
      </c>
      <c r="AC63" s="264">
        <f>SUM(Y63:Y70)</f>
        <v>0</v>
      </c>
      <c r="AD63" s="201">
        <f t="shared" ref="AD63:AG83" si="18">Z63*0.38*0.9*SQRT(3)</f>
        <v>36.134043947501922</v>
      </c>
      <c r="AE63" s="201">
        <f t="shared" si="18"/>
        <v>31.395152937993469</v>
      </c>
      <c r="AF63" s="201">
        <f t="shared" si="18"/>
        <v>0</v>
      </c>
      <c r="AG63" s="201">
        <f t="shared" si="18"/>
        <v>0</v>
      </c>
      <c r="AH63" s="264">
        <f>MAX(Z63:AC70)</f>
        <v>61</v>
      </c>
      <c r="AI63" s="185">
        <f t="shared" ref="AI63" si="19">AH63*0.38*0.9*SQRT(3)</f>
        <v>36.134043947501922</v>
      </c>
      <c r="AJ63" s="185">
        <f>D63-AI63</f>
        <v>323.86595605249806</v>
      </c>
    </row>
    <row r="64" spans="1:36" ht="18.75" x14ac:dyDescent="0.25">
      <c r="A64" s="333"/>
      <c r="B64" s="371"/>
      <c r="C64" s="369"/>
      <c r="D64" s="385"/>
      <c r="E64" s="7" t="s">
        <v>192</v>
      </c>
      <c r="F64" s="7">
        <v>14</v>
      </c>
      <c r="G64" s="7">
        <v>12</v>
      </c>
      <c r="H64" s="7">
        <v>35</v>
      </c>
      <c r="I64" s="7">
        <v>6</v>
      </c>
      <c r="J64" s="7">
        <v>8.5</v>
      </c>
      <c r="K64" s="7">
        <v>13.5</v>
      </c>
      <c r="L64" s="7"/>
      <c r="M64" s="7"/>
      <c r="N64" s="7"/>
      <c r="O64" s="7"/>
      <c r="P64" s="7"/>
      <c r="Q64" s="7"/>
      <c r="R64" s="45"/>
      <c r="S64" s="45"/>
      <c r="T64" s="45"/>
      <c r="U64" s="45"/>
      <c r="V64" s="46">
        <f t="shared" si="12"/>
        <v>20.333333333333332</v>
      </c>
      <c r="W64" s="46">
        <f t="shared" si="13"/>
        <v>9.3333333333333339</v>
      </c>
      <c r="X64" s="46">
        <f t="shared" si="14"/>
        <v>0</v>
      </c>
      <c r="Y64" s="169">
        <f t="shared" si="15"/>
        <v>0</v>
      </c>
      <c r="Z64" s="250"/>
      <c r="AA64" s="202"/>
      <c r="AB64" s="202"/>
      <c r="AC64" s="202"/>
      <c r="AD64" s="202"/>
      <c r="AE64" s="202"/>
      <c r="AF64" s="202"/>
      <c r="AG64" s="202"/>
      <c r="AH64" s="202"/>
      <c r="AI64" s="186"/>
      <c r="AJ64" s="186"/>
    </row>
    <row r="65" spans="1:36" ht="18.75" x14ac:dyDescent="0.25">
      <c r="A65" s="333"/>
      <c r="B65" s="371"/>
      <c r="C65" s="369"/>
      <c r="D65" s="385"/>
      <c r="E65" s="41" t="s">
        <v>193</v>
      </c>
      <c r="F65" s="41">
        <v>8</v>
      </c>
      <c r="G65" s="41">
        <v>0.5</v>
      </c>
      <c r="H65" s="41">
        <v>0.5</v>
      </c>
      <c r="I65" s="41">
        <v>2.5</v>
      </c>
      <c r="J65" s="41">
        <v>6.5</v>
      </c>
      <c r="K65" s="41">
        <v>1</v>
      </c>
      <c r="L65" s="41"/>
      <c r="M65" s="41"/>
      <c r="N65" s="41"/>
      <c r="O65" s="41"/>
      <c r="P65" s="41"/>
      <c r="Q65" s="41"/>
      <c r="R65" s="47"/>
      <c r="S65" s="47"/>
      <c r="T65" s="47"/>
      <c r="U65" s="47"/>
      <c r="V65" s="46">
        <f t="shared" si="12"/>
        <v>3</v>
      </c>
      <c r="W65" s="46">
        <f t="shared" si="13"/>
        <v>3.3333333333333335</v>
      </c>
      <c r="X65" s="46">
        <f t="shared" si="14"/>
        <v>0</v>
      </c>
      <c r="Y65" s="169">
        <f t="shared" si="15"/>
        <v>0</v>
      </c>
      <c r="Z65" s="250"/>
      <c r="AA65" s="202"/>
      <c r="AB65" s="202"/>
      <c r="AC65" s="202"/>
      <c r="AD65" s="202"/>
      <c r="AE65" s="202"/>
      <c r="AF65" s="202"/>
      <c r="AG65" s="202"/>
      <c r="AH65" s="202"/>
      <c r="AI65" s="186"/>
      <c r="AJ65" s="186"/>
    </row>
    <row r="66" spans="1:36" ht="18.75" x14ac:dyDescent="0.25">
      <c r="A66" s="333"/>
      <c r="B66" s="371"/>
      <c r="C66" s="369"/>
      <c r="D66" s="385"/>
      <c r="E66" s="7" t="s">
        <v>111</v>
      </c>
      <c r="F66" s="7">
        <v>21</v>
      </c>
      <c r="G66" s="7">
        <v>8</v>
      </c>
      <c r="H66" s="7">
        <v>16</v>
      </c>
      <c r="I66" s="7">
        <v>28</v>
      </c>
      <c r="J66" s="7">
        <v>11</v>
      </c>
      <c r="K66" s="7">
        <v>14</v>
      </c>
      <c r="L66" s="7"/>
      <c r="M66" s="7"/>
      <c r="N66" s="7"/>
      <c r="O66" s="7"/>
      <c r="P66" s="7"/>
      <c r="Q66" s="7"/>
      <c r="R66" s="45"/>
      <c r="S66" s="45"/>
      <c r="T66" s="45"/>
      <c r="U66" s="45"/>
      <c r="V66" s="46">
        <f t="shared" si="12"/>
        <v>15</v>
      </c>
      <c r="W66" s="46">
        <f t="shared" si="13"/>
        <v>17.666666666666668</v>
      </c>
      <c r="X66" s="46">
        <f t="shared" si="14"/>
        <v>0</v>
      </c>
      <c r="Y66" s="169">
        <f t="shared" si="15"/>
        <v>0</v>
      </c>
      <c r="Z66" s="250"/>
      <c r="AA66" s="202"/>
      <c r="AB66" s="202"/>
      <c r="AC66" s="202"/>
      <c r="AD66" s="202"/>
      <c r="AE66" s="202"/>
      <c r="AF66" s="202"/>
      <c r="AG66" s="202"/>
      <c r="AH66" s="202"/>
      <c r="AI66" s="186"/>
      <c r="AJ66" s="186"/>
    </row>
    <row r="67" spans="1:36" ht="18.75" x14ac:dyDescent="0.25">
      <c r="A67" s="333"/>
      <c r="B67" s="371"/>
      <c r="C67" s="369"/>
      <c r="D67" s="385"/>
      <c r="E67" s="41" t="s">
        <v>154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/>
      <c r="M67" s="41"/>
      <c r="N67" s="41"/>
      <c r="O67" s="41"/>
      <c r="P67" s="41"/>
      <c r="Q67" s="41"/>
      <c r="R67" s="47"/>
      <c r="S67" s="47"/>
      <c r="T67" s="47"/>
      <c r="U67" s="47"/>
      <c r="V67" s="46">
        <f t="shared" si="12"/>
        <v>0</v>
      </c>
      <c r="W67" s="46">
        <f t="shared" si="13"/>
        <v>0</v>
      </c>
      <c r="X67" s="46">
        <f t="shared" si="14"/>
        <v>0</v>
      </c>
      <c r="Y67" s="169">
        <f t="shared" si="15"/>
        <v>0</v>
      </c>
      <c r="Z67" s="250"/>
      <c r="AA67" s="202"/>
      <c r="AB67" s="202"/>
      <c r="AC67" s="202"/>
      <c r="AD67" s="202"/>
      <c r="AE67" s="202"/>
      <c r="AF67" s="202"/>
      <c r="AG67" s="202"/>
      <c r="AH67" s="202"/>
      <c r="AI67" s="186"/>
      <c r="AJ67" s="186"/>
    </row>
    <row r="68" spans="1:36" ht="18.75" x14ac:dyDescent="0.25">
      <c r="A68" s="333"/>
      <c r="B68" s="371"/>
      <c r="C68" s="369"/>
      <c r="D68" s="385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45"/>
      <c r="S68" s="45"/>
      <c r="T68" s="45"/>
      <c r="U68" s="45"/>
      <c r="V68" s="46">
        <f t="shared" si="12"/>
        <v>0</v>
      </c>
      <c r="W68" s="46">
        <f t="shared" si="13"/>
        <v>0</v>
      </c>
      <c r="X68" s="46">
        <f t="shared" si="14"/>
        <v>0</v>
      </c>
      <c r="Y68" s="169">
        <f t="shared" si="15"/>
        <v>0</v>
      </c>
      <c r="Z68" s="250"/>
      <c r="AA68" s="202"/>
      <c r="AB68" s="202"/>
      <c r="AC68" s="202"/>
      <c r="AD68" s="202"/>
      <c r="AE68" s="202"/>
      <c r="AF68" s="202"/>
      <c r="AG68" s="202"/>
      <c r="AH68" s="202"/>
      <c r="AI68" s="186"/>
      <c r="AJ68" s="186"/>
    </row>
    <row r="69" spans="1:36" ht="18.75" x14ac:dyDescent="0.25">
      <c r="A69" s="333"/>
      <c r="B69" s="371"/>
      <c r="C69" s="369"/>
      <c r="D69" s="385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7"/>
      <c r="S69" s="47"/>
      <c r="T69" s="47"/>
      <c r="U69" s="47"/>
      <c r="V69" s="46">
        <f t="shared" si="12"/>
        <v>0</v>
      </c>
      <c r="W69" s="46">
        <f t="shared" si="13"/>
        <v>0</v>
      </c>
      <c r="X69" s="46">
        <f t="shared" si="14"/>
        <v>0</v>
      </c>
      <c r="Y69" s="169">
        <f t="shared" si="15"/>
        <v>0</v>
      </c>
      <c r="Z69" s="250"/>
      <c r="AA69" s="202"/>
      <c r="AB69" s="202"/>
      <c r="AC69" s="202"/>
      <c r="AD69" s="202"/>
      <c r="AE69" s="202"/>
      <c r="AF69" s="202"/>
      <c r="AG69" s="202"/>
      <c r="AH69" s="202"/>
      <c r="AI69" s="186"/>
      <c r="AJ69" s="186"/>
    </row>
    <row r="70" spans="1:36" ht="19.5" thickBot="1" x14ac:dyDescent="0.3">
      <c r="A70" s="334"/>
      <c r="B70" s="372"/>
      <c r="C70" s="360"/>
      <c r="D70" s="384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52"/>
      <c r="S70" s="52"/>
      <c r="T70" s="52"/>
      <c r="U70" s="52"/>
      <c r="V70" s="50">
        <f t="shared" si="12"/>
        <v>0</v>
      </c>
      <c r="W70" s="50">
        <f t="shared" si="13"/>
        <v>0</v>
      </c>
      <c r="X70" s="50">
        <f t="shared" si="14"/>
        <v>0</v>
      </c>
      <c r="Y70" s="170">
        <f t="shared" si="15"/>
        <v>0</v>
      </c>
      <c r="Z70" s="251"/>
      <c r="AA70" s="203"/>
      <c r="AB70" s="203"/>
      <c r="AC70" s="203"/>
      <c r="AD70" s="203"/>
      <c r="AE70" s="203"/>
      <c r="AF70" s="203"/>
      <c r="AG70" s="203"/>
      <c r="AH70" s="203"/>
      <c r="AI70" s="187"/>
      <c r="AJ70" s="187"/>
    </row>
    <row r="71" spans="1:36" ht="18.75" x14ac:dyDescent="0.25">
      <c r="A71" s="332">
        <v>7</v>
      </c>
      <c r="B71" s="370" t="s">
        <v>251</v>
      </c>
      <c r="C71" s="359">
        <v>160</v>
      </c>
      <c r="D71" s="383">
        <f>160*0.9</f>
        <v>144</v>
      </c>
      <c r="E71" s="18" t="s">
        <v>48</v>
      </c>
      <c r="F71" s="18">
        <v>49.5</v>
      </c>
      <c r="G71" s="18">
        <v>20.5</v>
      </c>
      <c r="H71" s="18">
        <v>42</v>
      </c>
      <c r="I71" s="18">
        <v>67</v>
      </c>
      <c r="J71" s="18">
        <v>22.5</v>
      </c>
      <c r="K71" s="18">
        <v>24</v>
      </c>
      <c r="L71" s="18"/>
      <c r="M71" s="18"/>
      <c r="N71" s="18"/>
      <c r="O71" s="18"/>
      <c r="P71" s="18"/>
      <c r="Q71" s="18"/>
      <c r="R71" s="55">
        <v>401</v>
      </c>
      <c r="S71" s="55">
        <v>399</v>
      </c>
      <c r="T71" s="55">
        <v>394</v>
      </c>
      <c r="U71" s="55">
        <v>394</v>
      </c>
      <c r="V71" s="56">
        <f t="shared" si="12"/>
        <v>37.333333333333336</v>
      </c>
      <c r="W71" s="56">
        <f t="shared" si="13"/>
        <v>37.833333333333336</v>
      </c>
      <c r="X71" s="56">
        <f t="shared" si="14"/>
        <v>0</v>
      </c>
      <c r="Y71" s="171">
        <f t="shared" si="15"/>
        <v>0</v>
      </c>
      <c r="Z71" s="267">
        <f>SUM(V71:V78)</f>
        <v>58</v>
      </c>
      <c r="AA71" s="264">
        <f>SUM(W71:W78)</f>
        <v>55</v>
      </c>
      <c r="AB71" s="264">
        <f>SUM(X71:X78)</f>
        <v>0</v>
      </c>
      <c r="AC71" s="264">
        <f>SUM(Y71:Y78)</f>
        <v>0</v>
      </c>
      <c r="AD71" s="201">
        <f t="shared" ref="AD71" si="20">Z71*0.38*0.9*SQRT(3)</f>
        <v>34.356959818936247</v>
      </c>
      <c r="AE71" s="201">
        <f t="shared" si="18"/>
        <v>32.579875690370578</v>
      </c>
      <c r="AF71" s="201">
        <f t="shared" si="18"/>
        <v>0</v>
      </c>
      <c r="AG71" s="201">
        <f t="shared" si="18"/>
        <v>0</v>
      </c>
      <c r="AH71" s="264">
        <f>MAX(Z71:AC78)</f>
        <v>58</v>
      </c>
      <c r="AI71" s="185">
        <f t="shared" ref="AI71" si="21">AH71*0.38*0.9*SQRT(3)</f>
        <v>34.356959818936247</v>
      </c>
      <c r="AJ71" s="185">
        <f>D71-AI71</f>
        <v>109.64304018106375</v>
      </c>
    </row>
    <row r="72" spans="1:36" ht="18.75" x14ac:dyDescent="0.25">
      <c r="A72" s="333"/>
      <c r="B72" s="371"/>
      <c r="C72" s="369"/>
      <c r="D72" s="385"/>
      <c r="E72" s="7" t="s">
        <v>194</v>
      </c>
      <c r="F72" s="7">
        <v>7</v>
      </c>
      <c r="G72" s="7">
        <v>2</v>
      </c>
      <c r="H72" s="7">
        <v>20</v>
      </c>
      <c r="I72" s="7">
        <v>15</v>
      </c>
      <c r="J72" s="7">
        <v>1</v>
      </c>
      <c r="K72" s="7">
        <v>11</v>
      </c>
      <c r="L72" s="7"/>
      <c r="M72" s="7"/>
      <c r="N72" s="7"/>
      <c r="O72" s="7"/>
      <c r="P72" s="7"/>
      <c r="Q72" s="7"/>
      <c r="R72" s="45"/>
      <c r="S72" s="45"/>
      <c r="T72" s="45"/>
      <c r="U72" s="45"/>
      <c r="V72" s="46">
        <f t="shared" si="12"/>
        <v>9.6666666666666661</v>
      </c>
      <c r="W72" s="46">
        <f t="shared" si="13"/>
        <v>9</v>
      </c>
      <c r="X72" s="46">
        <f t="shared" si="14"/>
        <v>0</v>
      </c>
      <c r="Y72" s="169">
        <f t="shared" si="15"/>
        <v>0</v>
      </c>
      <c r="Z72" s="250"/>
      <c r="AA72" s="202"/>
      <c r="AB72" s="202"/>
      <c r="AC72" s="202"/>
      <c r="AD72" s="202"/>
      <c r="AE72" s="202"/>
      <c r="AF72" s="202"/>
      <c r="AG72" s="202"/>
      <c r="AH72" s="202"/>
      <c r="AI72" s="186"/>
      <c r="AJ72" s="186"/>
    </row>
    <row r="73" spans="1:36" ht="18.75" x14ac:dyDescent="0.25">
      <c r="A73" s="333"/>
      <c r="B73" s="371"/>
      <c r="C73" s="369"/>
      <c r="D73" s="385"/>
      <c r="E73" s="41" t="s">
        <v>195</v>
      </c>
      <c r="F73" s="41">
        <v>5.5</v>
      </c>
      <c r="G73" s="41">
        <v>16</v>
      </c>
      <c r="H73" s="41">
        <v>11.5</v>
      </c>
      <c r="I73" s="41">
        <v>10</v>
      </c>
      <c r="J73" s="41">
        <v>9</v>
      </c>
      <c r="K73" s="41">
        <v>5.5</v>
      </c>
      <c r="L73" s="41"/>
      <c r="M73" s="41"/>
      <c r="N73" s="41"/>
      <c r="O73" s="41"/>
      <c r="P73" s="41"/>
      <c r="Q73" s="41"/>
      <c r="R73" s="47"/>
      <c r="S73" s="47"/>
      <c r="T73" s="47"/>
      <c r="U73" s="47"/>
      <c r="V73" s="46">
        <f t="shared" si="12"/>
        <v>11</v>
      </c>
      <c r="W73" s="46">
        <f t="shared" si="13"/>
        <v>8.1666666666666661</v>
      </c>
      <c r="X73" s="46">
        <f t="shared" si="14"/>
        <v>0</v>
      </c>
      <c r="Y73" s="169">
        <f t="shared" si="15"/>
        <v>0</v>
      </c>
      <c r="Z73" s="250"/>
      <c r="AA73" s="202"/>
      <c r="AB73" s="202"/>
      <c r="AC73" s="202"/>
      <c r="AD73" s="202"/>
      <c r="AE73" s="202"/>
      <c r="AF73" s="202"/>
      <c r="AG73" s="202"/>
      <c r="AH73" s="202"/>
      <c r="AI73" s="186"/>
      <c r="AJ73" s="186"/>
    </row>
    <row r="74" spans="1:36" ht="18.75" x14ac:dyDescent="0.25">
      <c r="A74" s="333"/>
      <c r="B74" s="371"/>
      <c r="C74" s="369"/>
      <c r="D74" s="385"/>
      <c r="E74" s="7" t="s">
        <v>154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/>
      <c r="M74" s="7"/>
      <c r="N74" s="7"/>
      <c r="O74" s="7"/>
      <c r="P74" s="7"/>
      <c r="Q74" s="7"/>
      <c r="R74" s="45"/>
      <c r="S74" s="45"/>
      <c r="T74" s="45"/>
      <c r="U74" s="45"/>
      <c r="V74" s="46">
        <f t="shared" si="12"/>
        <v>0</v>
      </c>
      <c r="W74" s="46">
        <f t="shared" si="13"/>
        <v>0</v>
      </c>
      <c r="X74" s="46">
        <f t="shared" si="14"/>
        <v>0</v>
      </c>
      <c r="Y74" s="169">
        <f t="shared" si="15"/>
        <v>0</v>
      </c>
      <c r="Z74" s="250"/>
      <c r="AA74" s="202"/>
      <c r="AB74" s="202"/>
      <c r="AC74" s="202"/>
      <c r="AD74" s="202"/>
      <c r="AE74" s="202"/>
      <c r="AF74" s="202"/>
      <c r="AG74" s="202"/>
      <c r="AH74" s="202"/>
      <c r="AI74" s="186"/>
      <c r="AJ74" s="186"/>
    </row>
    <row r="75" spans="1:36" ht="18.75" x14ac:dyDescent="0.25">
      <c r="A75" s="333"/>
      <c r="B75" s="371"/>
      <c r="C75" s="369"/>
      <c r="D75" s="385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7"/>
      <c r="S75" s="47"/>
      <c r="T75" s="47"/>
      <c r="U75" s="47"/>
      <c r="V75" s="46">
        <f t="shared" si="12"/>
        <v>0</v>
      </c>
      <c r="W75" s="46">
        <f t="shared" si="13"/>
        <v>0</v>
      </c>
      <c r="X75" s="46">
        <f t="shared" si="14"/>
        <v>0</v>
      </c>
      <c r="Y75" s="169">
        <f t="shared" si="15"/>
        <v>0</v>
      </c>
      <c r="Z75" s="250"/>
      <c r="AA75" s="202"/>
      <c r="AB75" s="202"/>
      <c r="AC75" s="202"/>
      <c r="AD75" s="202"/>
      <c r="AE75" s="202"/>
      <c r="AF75" s="202"/>
      <c r="AG75" s="202"/>
      <c r="AH75" s="202"/>
      <c r="AI75" s="186"/>
      <c r="AJ75" s="186"/>
    </row>
    <row r="76" spans="1:36" ht="18.75" x14ac:dyDescent="0.25">
      <c r="A76" s="333"/>
      <c r="B76" s="371"/>
      <c r="C76" s="369"/>
      <c r="D76" s="385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45"/>
      <c r="S76" s="45"/>
      <c r="T76" s="45"/>
      <c r="U76" s="45"/>
      <c r="V76" s="46">
        <f t="shared" ref="V76:V98" si="22">IF(AND(F76=0,G76=0,H76=0),0,IF(AND(F76=0,G76=0),H76,IF(AND(F76=0,H76=0),G76,IF(AND(G76=0,H76=0),F76,IF(F76=0,(G76+H76)/2,IF(G76=0,(F76+H76)/2,IF(H76=0,(F76+G76)/2,(F76+G76+H76)/3)))))))</f>
        <v>0</v>
      </c>
      <c r="W76" s="46">
        <f t="shared" ref="W76:W98" si="23">IF(AND(I76=0,J76=0,K76=0),0,IF(AND(I76=0,J76=0),K76,IF(AND(I76=0,K76=0),J76,IF(AND(J76=0,K76=0),I76,IF(I76=0,(J76+K76)/2,IF(J76=0,(I76+K76)/2,IF(K76=0,(I76+J76)/2,(I76+J76+K76)/3)))))))</f>
        <v>0</v>
      </c>
      <c r="X76" s="46">
        <f t="shared" ref="X76:X98" si="24">IF(AND(L76=0,M76=0,N76=0),0,IF(AND(L76=0,M76=0),N76,IF(AND(L76=0,N76=0),M76,IF(AND(M76=0,N76=0),L76,IF(L76=0,(M76+N76)/2,IF(M76=0,(L76+N76)/2,IF(N76=0,(L76+M76)/2,(L76+M76+N76)/3)))))))</f>
        <v>0</v>
      </c>
      <c r="Y76" s="169">
        <f t="shared" ref="Y76:Y98" si="25">IF(AND(O76=0,P76=0,Q76=0),0,IF(AND(O76=0,P76=0),Q76,IF(AND(O76=0,Q76=0),P76,IF(AND(P76=0,Q76=0),O76,IF(O76=0,(P76+Q76)/2,IF(P76=0,(O76+Q76)/2,IF(Q76=0,(O76+P76)/2,(O76+P76+Q76)/3)))))))</f>
        <v>0</v>
      </c>
      <c r="Z76" s="250"/>
      <c r="AA76" s="202"/>
      <c r="AB76" s="202"/>
      <c r="AC76" s="202"/>
      <c r="AD76" s="202"/>
      <c r="AE76" s="202"/>
      <c r="AF76" s="202"/>
      <c r="AG76" s="202"/>
      <c r="AH76" s="202"/>
      <c r="AI76" s="186"/>
      <c r="AJ76" s="186"/>
    </row>
    <row r="77" spans="1:36" ht="18.75" x14ac:dyDescent="0.25">
      <c r="A77" s="333"/>
      <c r="B77" s="371"/>
      <c r="C77" s="369"/>
      <c r="D77" s="385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7"/>
      <c r="S77" s="47"/>
      <c r="T77" s="47"/>
      <c r="U77" s="47"/>
      <c r="V77" s="46">
        <f t="shared" si="22"/>
        <v>0</v>
      </c>
      <c r="W77" s="46">
        <f t="shared" si="23"/>
        <v>0</v>
      </c>
      <c r="X77" s="46">
        <f t="shared" si="24"/>
        <v>0</v>
      </c>
      <c r="Y77" s="169">
        <f t="shared" si="25"/>
        <v>0</v>
      </c>
      <c r="Z77" s="250"/>
      <c r="AA77" s="202"/>
      <c r="AB77" s="202"/>
      <c r="AC77" s="202"/>
      <c r="AD77" s="202"/>
      <c r="AE77" s="202"/>
      <c r="AF77" s="202"/>
      <c r="AG77" s="202"/>
      <c r="AH77" s="202"/>
      <c r="AI77" s="186"/>
      <c r="AJ77" s="186"/>
    </row>
    <row r="78" spans="1:36" ht="19.5" thickBot="1" x14ac:dyDescent="0.3">
      <c r="A78" s="334"/>
      <c r="B78" s="372"/>
      <c r="C78" s="360"/>
      <c r="D78" s="384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52"/>
      <c r="S78" s="52"/>
      <c r="T78" s="52"/>
      <c r="U78" s="52"/>
      <c r="V78" s="50">
        <f t="shared" si="22"/>
        <v>0</v>
      </c>
      <c r="W78" s="50">
        <f t="shared" si="23"/>
        <v>0</v>
      </c>
      <c r="X78" s="50">
        <f t="shared" si="24"/>
        <v>0</v>
      </c>
      <c r="Y78" s="170">
        <f t="shared" si="25"/>
        <v>0</v>
      </c>
      <c r="Z78" s="251"/>
      <c r="AA78" s="203"/>
      <c r="AB78" s="203"/>
      <c r="AC78" s="203"/>
      <c r="AD78" s="203"/>
      <c r="AE78" s="203"/>
      <c r="AF78" s="203"/>
      <c r="AG78" s="203"/>
      <c r="AH78" s="203"/>
      <c r="AI78" s="187"/>
      <c r="AJ78" s="187"/>
    </row>
    <row r="79" spans="1:36" ht="18.75" x14ac:dyDescent="0.25">
      <c r="A79" s="332">
        <v>8</v>
      </c>
      <c r="B79" s="370" t="s">
        <v>46</v>
      </c>
      <c r="C79" s="359">
        <v>100</v>
      </c>
      <c r="D79" s="383">
        <f>100*0.9</f>
        <v>90</v>
      </c>
      <c r="E79" s="18" t="s">
        <v>196</v>
      </c>
      <c r="F79" s="18">
        <v>11.5</v>
      </c>
      <c r="G79" s="18">
        <v>11.5</v>
      </c>
      <c r="H79" s="18">
        <v>11.3</v>
      </c>
      <c r="I79" s="18">
        <v>13</v>
      </c>
      <c r="J79" s="18">
        <v>17</v>
      </c>
      <c r="K79" s="18">
        <v>11</v>
      </c>
      <c r="L79" s="18"/>
      <c r="M79" s="18"/>
      <c r="N79" s="18"/>
      <c r="O79" s="18"/>
      <c r="P79" s="18"/>
      <c r="Q79" s="18"/>
      <c r="R79" s="55">
        <v>374</v>
      </c>
      <c r="S79" s="55">
        <v>374</v>
      </c>
      <c r="T79" s="55">
        <v>396</v>
      </c>
      <c r="U79" s="55">
        <v>395</v>
      </c>
      <c r="V79" s="56">
        <f t="shared" si="22"/>
        <v>11.433333333333332</v>
      </c>
      <c r="W79" s="56">
        <f t="shared" si="23"/>
        <v>13.666666666666666</v>
      </c>
      <c r="X79" s="56">
        <f t="shared" si="24"/>
        <v>0</v>
      </c>
      <c r="Y79" s="171">
        <f t="shared" si="25"/>
        <v>0</v>
      </c>
      <c r="Z79" s="267">
        <f t="shared" ref="Z79:AB79" si="26">SUM(V79:V82)</f>
        <v>11.433333333333332</v>
      </c>
      <c r="AA79" s="264">
        <f t="shared" si="26"/>
        <v>13.666666666666666</v>
      </c>
      <c r="AB79" s="264">
        <f t="shared" si="26"/>
        <v>0</v>
      </c>
      <c r="AC79" s="264">
        <f>SUM(Y79:Y82)</f>
        <v>0</v>
      </c>
      <c r="AD79" s="201">
        <f t="shared" ref="AD79" si="27">Z79*0.38*0.9*SQRT(3)</f>
        <v>6.7726650677558231</v>
      </c>
      <c r="AE79" s="201">
        <f t="shared" si="18"/>
        <v>8.0956054745769332</v>
      </c>
      <c r="AF79" s="201">
        <f t="shared" si="18"/>
        <v>0</v>
      </c>
      <c r="AG79" s="201">
        <f t="shared" si="18"/>
        <v>0</v>
      </c>
      <c r="AH79" s="264">
        <f>MAX(Z79:AC82)</f>
        <v>13.666666666666666</v>
      </c>
      <c r="AI79" s="185">
        <f t="shared" ref="AI79" si="28">AH79*0.38*0.9*SQRT(3)</f>
        <v>8.0956054745769332</v>
      </c>
      <c r="AJ79" s="185">
        <f>D79-AI79</f>
        <v>81.904394525423072</v>
      </c>
    </row>
    <row r="80" spans="1:36" ht="18.75" x14ac:dyDescent="0.25">
      <c r="A80" s="333"/>
      <c r="B80" s="371"/>
      <c r="C80" s="369"/>
      <c r="D80" s="385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45"/>
      <c r="S80" s="45"/>
      <c r="T80" s="45"/>
      <c r="U80" s="45"/>
      <c r="V80" s="46">
        <f t="shared" si="22"/>
        <v>0</v>
      </c>
      <c r="W80" s="46">
        <f t="shared" si="23"/>
        <v>0</v>
      </c>
      <c r="X80" s="46">
        <f t="shared" si="24"/>
        <v>0</v>
      </c>
      <c r="Y80" s="169">
        <f t="shared" si="25"/>
        <v>0</v>
      </c>
      <c r="Z80" s="250"/>
      <c r="AA80" s="202"/>
      <c r="AB80" s="202"/>
      <c r="AC80" s="202"/>
      <c r="AD80" s="202"/>
      <c r="AE80" s="202"/>
      <c r="AF80" s="202"/>
      <c r="AG80" s="202"/>
      <c r="AH80" s="202"/>
      <c r="AI80" s="186"/>
      <c r="AJ80" s="186"/>
    </row>
    <row r="81" spans="1:36" ht="18.75" x14ac:dyDescent="0.25">
      <c r="A81" s="333"/>
      <c r="B81" s="371"/>
      <c r="C81" s="369"/>
      <c r="D81" s="38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7"/>
      <c r="S81" s="47"/>
      <c r="T81" s="47"/>
      <c r="U81" s="47"/>
      <c r="V81" s="46">
        <f t="shared" si="22"/>
        <v>0</v>
      </c>
      <c r="W81" s="46">
        <f t="shared" si="23"/>
        <v>0</v>
      </c>
      <c r="X81" s="46">
        <f t="shared" si="24"/>
        <v>0</v>
      </c>
      <c r="Y81" s="169">
        <f t="shared" si="25"/>
        <v>0</v>
      </c>
      <c r="Z81" s="250"/>
      <c r="AA81" s="202"/>
      <c r="AB81" s="202"/>
      <c r="AC81" s="202"/>
      <c r="AD81" s="202"/>
      <c r="AE81" s="202"/>
      <c r="AF81" s="202"/>
      <c r="AG81" s="202"/>
      <c r="AH81" s="202"/>
      <c r="AI81" s="186"/>
      <c r="AJ81" s="186"/>
    </row>
    <row r="82" spans="1:36" ht="19.5" thickBot="1" x14ac:dyDescent="0.3">
      <c r="A82" s="334"/>
      <c r="B82" s="372"/>
      <c r="C82" s="360"/>
      <c r="D82" s="384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52"/>
      <c r="S82" s="52"/>
      <c r="T82" s="52"/>
      <c r="U82" s="52"/>
      <c r="V82" s="50">
        <f t="shared" si="22"/>
        <v>0</v>
      </c>
      <c r="W82" s="50">
        <f t="shared" si="23"/>
        <v>0</v>
      </c>
      <c r="X82" s="50">
        <f t="shared" si="24"/>
        <v>0</v>
      </c>
      <c r="Y82" s="170">
        <f t="shared" si="25"/>
        <v>0</v>
      </c>
      <c r="Z82" s="251"/>
      <c r="AA82" s="203"/>
      <c r="AB82" s="203"/>
      <c r="AC82" s="203"/>
      <c r="AD82" s="203"/>
      <c r="AE82" s="203"/>
      <c r="AF82" s="203"/>
      <c r="AG82" s="203"/>
      <c r="AH82" s="203"/>
      <c r="AI82" s="187"/>
      <c r="AJ82" s="187"/>
    </row>
    <row r="83" spans="1:36" ht="18.75" x14ac:dyDescent="0.25">
      <c r="A83" s="332">
        <v>9</v>
      </c>
      <c r="B83" s="370" t="s">
        <v>252</v>
      </c>
      <c r="C83" s="359">
        <v>160</v>
      </c>
      <c r="D83" s="383">
        <f>160*0.9</f>
        <v>144</v>
      </c>
      <c r="E83" s="18" t="s">
        <v>197</v>
      </c>
      <c r="F83" s="18">
        <v>23</v>
      </c>
      <c r="G83" s="18">
        <v>14</v>
      </c>
      <c r="H83" s="18">
        <v>10.5</v>
      </c>
      <c r="I83" s="18">
        <v>10</v>
      </c>
      <c r="J83" s="18">
        <v>6</v>
      </c>
      <c r="K83" s="18">
        <v>5</v>
      </c>
      <c r="L83" s="18"/>
      <c r="M83" s="18"/>
      <c r="N83" s="18"/>
      <c r="O83" s="18"/>
      <c r="P83" s="18"/>
      <c r="Q83" s="18"/>
      <c r="R83" s="55">
        <v>411</v>
      </c>
      <c r="S83" s="55">
        <v>411</v>
      </c>
      <c r="T83" s="55">
        <v>405</v>
      </c>
      <c r="U83" s="55">
        <v>405</v>
      </c>
      <c r="V83" s="56">
        <f t="shared" si="22"/>
        <v>15.833333333333334</v>
      </c>
      <c r="W83" s="56">
        <f t="shared" si="23"/>
        <v>7</v>
      </c>
      <c r="X83" s="56">
        <f t="shared" si="24"/>
        <v>0</v>
      </c>
      <c r="Y83" s="171">
        <f t="shared" si="25"/>
        <v>0</v>
      </c>
      <c r="Z83" s="267">
        <f>SUM(V83:V88)</f>
        <v>53.833333333333336</v>
      </c>
      <c r="AA83" s="264">
        <f>SUM(W83:W88)</f>
        <v>47</v>
      </c>
      <c r="AB83" s="264">
        <f>SUM(X83:X88)</f>
        <v>0</v>
      </c>
      <c r="AC83" s="264">
        <f>SUM(Y83:Y88)</f>
        <v>0</v>
      </c>
      <c r="AD83" s="201">
        <f t="shared" ref="AD83" si="29">Z83*0.38*0.9*SQRT(3)</f>
        <v>31.888787418150599</v>
      </c>
      <c r="AE83" s="201">
        <f t="shared" si="18"/>
        <v>27.840984680862135</v>
      </c>
      <c r="AF83" s="201">
        <f t="shared" si="18"/>
        <v>0</v>
      </c>
      <c r="AG83" s="201">
        <f t="shared" si="18"/>
        <v>0</v>
      </c>
      <c r="AH83" s="264">
        <f>MAX(Z83:AC88)</f>
        <v>53.833333333333336</v>
      </c>
      <c r="AI83" s="185">
        <f t="shared" ref="AI83" si="30">AH83*0.38*0.9*SQRT(3)</f>
        <v>31.888787418150599</v>
      </c>
      <c r="AJ83" s="185">
        <f>D83-AI83</f>
        <v>112.1112125818494</v>
      </c>
    </row>
    <row r="84" spans="1:36" ht="18.75" x14ac:dyDescent="0.25">
      <c r="A84" s="333"/>
      <c r="B84" s="371"/>
      <c r="C84" s="369"/>
      <c r="D84" s="385"/>
      <c r="E84" s="7" t="s">
        <v>198</v>
      </c>
      <c r="F84" s="7">
        <v>8</v>
      </c>
      <c r="G84" s="7">
        <v>10.5</v>
      </c>
      <c r="H84" s="7">
        <v>6</v>
      </c>
      <c r="I84" s="7">
        <v>8</v>
      </c>
      <c r="J84" s="7">
        <v>3.5</v>
      </c>
      <c r="K84" s="7">
        <v>2.5</v>
      </c>
      <c r="L84" s="7"/>
      <c r="M84" s="7"/>
      <c r="N84" s="7"/>
      <c r="O84" s="7"/>
      <c r="P84" s="7"/>
      <c r="Q84" s="7"/>
      <c r="R84" s="45"/>
      <c r="S84" s="45"/>
      <c r="T84" s="45"/>
      <c r="U84" s="45"/>
      <c r="V84" s="46">
        <f t="shared" si="22"/>
        <v>8.1666666666666661</v>
      </c>
      <c r="W84" s="46">
        <f t="shared" si="23"/>
        <v>4.666666666666667</v>
      </c>
      <c r="X84" s="46">
        <f t="shared" si="24"/>
        <v>0</v>
      </c>
      <c r="Y84" s="169">
        <f t="shared" si="25"/>
        <v>0</v>
      </c>
      <c r="Z84" s="250"/>
      <c r="AA84" s="202"/>
      <c r="AB84" s="202"/>
      <c r="AC84" s="202"/>
      <c r="AD84" s="202"/>
      <c r="AE84" s="202"/>
      <c r="AF84" s="202"/>
      <c r="AG84" s="202"/>
      <c r="AH84" s="202"/>
      <c r="AI84" s="186"/>
      <c r="AJ84" s="186"/>
    </row>
    <row r="85" spans="1:36" ht="18.75" x14ac:dyDescent="0.25">
      <c r="A85" s="333"/>
      <c r="B85" s="371"/>
      <c r="C85" s="369"/>
      <c r="D85" s="385"/>
      <c r="E85" s="41" t="s">
        <v>199</v>
      </c>
      <c r="F85" s="41">
        <v>29.5</v>
      </c>
      <c r="G85" s="41">
        <v>27</v>
      </c>
      <c r="H85" s="41">
        <v>31</v>
      </c>
      <c r="I85" s="41">
        <v>30.5</v>
      </c>
      <c r="J85" s="41">
        <v>31</v>
      </c>
      <c r="K85" s="41">
        <v>34</v>
      </c>
      <c r="L85" s="41"/>
      <c r="M85" s="41"/>
      <c r="N85" s="41"/>
      <c r="O85" s="41"/>
      <c r="P85" s="41"/>
      <c r="Q85" s="41"/>
      <c r="R85" s="47"/>
      <c r="S85" s="47"/>
      <c r="T85" s="47"/>
      <c r="U85" s="47"/>
      <c r="V85" s="46">
        <f t="shared" si="22"/>
        <v>29.166666666666668</v>
      </c>
      <c r="W85" s="46">
        <f t="shared" si="23"/>
        <v>31.833333333333332</v>
      </c>
      <c r="X85" s="46">
        <f t="shared" si="24"/>
        <v>0</v>
      </c>
      <c r="Y85" s="169">
        <f t="shared" si="25"/>
        <v>0</v>
      </c>
      <c r="Z85" s="250"/>
      <c r="AA85" s="202"/>
      <c r="AB85" s="202"/>
      <c r="AC85" s="202"/>
      <c r="AD85" s="202"/>
      <c r="AE85" s="202"/>
      <c r="AF85" s="202"/>
      <c r="AG85" s="202"/>
      <c r="AH85" s="202"/>
      <c r="AI85" s="186"/>
      <c r="AJ85" s="186"/>
    </row>
    <row r="86" spans="1:36" ht="18.75" x14ac:dyDescent="0.25">
      <c r="A86" s="333"/>
      <c r="B86" s="371"/>
      <c r="C86" s="369"/>
      <c r="D86" s="385"/>
      <c r="E86" s="7" t="s">
        <v>200</v>
      </c>
      <c r="F86" s="7">
        <v>1</v>
      </c>
      <c r="G86" s="7">
        <v>0.5</v>
      </c>
      <c r="H86" s="7">
        <v>0.5</v>
      </c>
      <c r="I86" s="7">
        <v>0.5</v>
      </c>
      <c r="J86" s="7">
        <v>9.5</v>
      </c>
      <c r="K86" s="7">
        <v>0.5</v>
      </c>
      <c r="L86" s="7"/>
      <c r="M86" s="7"/>
      <c r="N86" s="7"/>
      <c r="O86" s="7"/>
      <c r="P86" s="7"/>
      <c r="Q86" s="7"/>
      <c r="R86" s="45"/>
      <c r="S86" s="45"/>
      <c r="T86" s="45"/>
      <c r="U86" s="45"/>
      <c r="V86" s="46">
        <f t="shared" si="22"/>
        <v>0.66666666666666663</v>
      </c>
      <c r="W86" s="46">
        <f t="shared" si="23"/>
        <v>3.5</v>
      </c>
      <c r="X86" s="46">
        <f t="shared" si="24"/>
        <v>0</v>
      </c>
      <c r="Y86" s="169">
        <f t="shared" si="25"/>
        <v>0</v>
      </c>
      <c r="Z86" s="250"/>
      <c r="AA86" s="202"/>
      <c r="AB86" s="202"/>
      <c r="AC86" s="202"/>
      <c r="AD86" s="202"/>
      <c r="AE86" s="202"/>
      <c r="AF86" s="202"/>
      <c r="AG86" s="202"/>
      <c r="AH86" s="202"/>
      <c r="AI86" s="186"/>
      <c r="AJ86" s="186"/>
    </row>
    <row r="87" spans="1:36" ht="18.75" x14ac:dyDescent="0.25">
      <c r="A87" s="333"/>
      <c r="B87" s="371"/>
      <c r="C87" s="369"/>
      <c r="D87" s="385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7"/>
      <c r="S87" s="47"/>
      <c r="T87" s="47"/>
      <c r="U87" s="47"/>
      <c r="V87" s="46">
        <f t="shared" si="22"/>
        <v>0</v>
      </c>
      <c r="W87" s="46">
        <f t="shared" si="23"/>
        <v>0</v>
      </c>
      <c r="X87" s="46">
        <f t="shared" si="24"/>
        <v>0</v>
      </c>
      <c r="Y87" s="169">
        <f t="shared" si="25"/>
        <v>0</v>
      </c>
      <c r="Z87" s="250"/>
      <c r="AA87" s="202"/>
      <c r="AB87" s="202"/>
      <c r="AC87" s="202"/>
      <c r="AD87" s="202"/>
      <c r="AE87" s="202"/>
      <c r="AF87" s="202"/>
      <c r="AG87" s="202"/>
      <c r="AH87" s="202"/>
      <c r="AI87" s="186"/>
      <c r="AJ87" s="186"/>
    </row>
    <row r="88" spans="1:36" ht="19.5" thickBot="1" x14ac:dyDescent="0.3">
      <c r="A88" s="334"/>
      <c r="B88" s="372"/>
      <c r="C88" s="360"/>
      <c r="D88" s="384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52"/>
      <c r="S88" s="52"/>
      <c r="T88" s="52"/>
      <c r="U88" s="52"/>
      <c r="V88" s="50">
        <f t="shared" si="22"/>
        <v>0</v>
      </c>
      <c r="W88" s="50">
        <f t="shared" si="23"/>
        <v>0</v>
      </c>
      <c r="X88" s="50">
        <f t="shared" si="24"/>
        <v>0</v>
      </c>
      <c r="Y88" s="170">
        <f t="shared" si="25"/>
        <v>0</v>
      </c>
      <c r="Z88" s="251"/>
      <c r="AA88" s="203"/>
      <c r="AB88" s="203"/>
      <c r="AC88" s="203"/>
      <c r="AD88" s="203"/>
      <c r="AE88" s="203"/>
      <c r="AF88" s="203"/>
      <c r="AG88" s="203"/>
      <c r="AH88" s="203"/>
      <c r="AI88" s="187"/>
      <c r="AJ88" s="187"/>
    </row>
    <row r="89" spans="1:36" ht="18.75" x14ac:dyDescent="0.25">
      <c r="A89" s="332">
        <v>10</v>
      </c>
      <c r="B89" s="370" t="s">
        <v>126</v>
      </c>
      <c r="C89" s="387">
        <v>250.25</v>
      </c>
      <c r="D89" s="383">
        <f>(250+250)*0.9</f>
        <v>450</v>
      </c>
      <c r="E89" s="18" t="s">
        <v>68</v>
      </c>
      <c r="F89" s="18">
        <v>41</v>
      </c>
      <c r="G89" s="18">
        <v>23</v>
      </c>
      <c r="H89" s="18">
        <v>47</v>
      </c>
      <c r="I89" s="18">
        <v>21</v>
      </c>
      <c r="J89" s="18">
        <v>21</v>
      </c>
      <c r="K89" s="18">
        <v>24</v>
      </c>
      <c r="L89" s="18"/>
      <c r="M89" s="18"/>
      <c r="N89" s="18"/>
      <c r="O89" s="18"/>
      <c r="P89" s="18"/>
      <c r="Q89" s="18"/>
      <c r="R89" s="55">
        <v>409</v>
      </c>
      <c r="S89" s="55">
        <v>406</v>
      </c>
      <c r="T89" s="55">
        <v>404</v>
      </c>
      <c r="U89" s="55">
        <v>405</v>
      </c>
      <c r="V89" s="56">
        <f t="shared" si="22"/>
        <v>37</v>
      </c>
      <c r="W89" s="56">
        <f t="shared" si="23"/>
        <v>22</v>
      </c>
      <c r="X89" s="56">
        <f t="shared" si="24"/>
        <v>0</v>
      </c>
      <c r="Y89" s="171">
        <f t="shared" si="25"/>
        <v>0</v>
      </c>
      <c r="Z89" s="267">
        <f>SUM(V89:V100)</f>
        <v>107.83333333333333</v>
      </c>
      <c r="AA89" s="264">
        <f>SUM(W89:W100)</f>
        <v>122.66666666666669</v>
      </c>
      <c r="AB89" s="264">
        <f>SUM(X89:X100)</f>
        <v>0</v>
      </c>
      <c r="AC89" s="264">
        <f>SUM(Y89:Y100)</f>
        <v>0</v>
      </c>
      <c r="AD89" s="201">
        <f t="shared" ref="AD89:AG110" si="31">Z89*0.38*0.9*SQRT(3)</f>
        <v>63.876301732332621</v>
      </c>
      <c r="AE89" s="201">
        <f t="shared" si="31"/>
        <v>72.662995479129563</v>
      </c>
      <c r="AF89" s="201">
        <f t="shared" si="31"/>
        <v>0</v>
      </c>
      <c r="AG89" s="201">
        <f t="shared" si="31"/>
        <v>0</v>
      </c>
      <c r="AH89" s="264">
        <f>MAX(Z89:AC100)</f>
        <v>122.66666666666669</v>
      </c>
      <c r="AI89" s="185">
        <f t="shared" ref="AI89" si="32">AH89*0.38*0.9*SQRT(3)</f>
        <v>72.662995479129563</v>
      </c>
      <c r="AJ89" s="185">
        <f>D89-AI89</f>
        <v>377.33700452087044</v>
      </c>
    </row>
    <row r="90" spans="1:36" ht="18.75" x14ac:dyDescent="0.25">
      <c r="A90" s="333"/>
      <c r="B90" s="371"/>
      <c r="C90" s="388"/>
      <c r="D90" s="385"/>
      <c r="E90" s="7" t="s">
        <v>97</v>
      </c>
      <c r="F90" s="7">
        <v>0</v>
      </c>
      <c r="G90" s="7">
        <v>4</v>
      </c>
      <c r="H90" s="7">
        <v>1</v>
      </c>
      <c r="I90" s="7">
        <v>0</v>
      </c>
      <c r="J90" s="7">
        <v>3</v>
      </c>
      <c r="K90" s="7">
        <v>1</v>
      </c>
      <c r="L90" s="7"/>
      <c r="M90" s="7"/>
      <c r="N90" s="7"/>
      <c r="O90" s="7"/>
      <c r="P90" s="7"/>
      <c r="Q90" s="7"/>
      <c r="R90" s="45"/>
      <c r="S90" s="45"/>
      <c r="T90" s="45"/>
      <c r="U90" s="45"/>
      <c r="V90" s="46">
        <f t="shared" si="22"/>
        <v>2.5</v>
      </c>
      <c r="W90" s="46">
        <f t="shared" si="23"/>
        <v>2</v>
      </c>
      <c r="X90" s="46">
        <f t="shared" si="24"/>
        <v>0</v>
      </c>
      <c r="Y90" s="169">
        <f t="shared" si="25"/>
        <v>0</v>
      </c>
      <c r="Z90" s="250"/>
      <c r="AA90" s="202"/>
      <c r="AB90" s="202"/>
      <c r="AC90" s="202"/>
      <c r="AD90" s="202"/>
      <c r="AE90" s="202"/>
      <c r="AF90" s="202"/>
      <c r="AG90" s="202"/>
      <c r="AH90" s="202"/>
      <c r="AI90" s="186"/>
      <c r="AJ90" s="186"/>
    </row>
    <row r="91" spans="1:36" ht="18.75" x14ac:dyDescent="0.25">
      <c r="A91" s="333"/>
      <c r="B91" s="371"/>
      <c r="C91" s="388"/>
      <c r="D91" s="385"/>
      <c r="E91" s="41" t="s">
        <v>201</v>
      </c>
      <c r="F91" s="41">
        <v>6</v>
      </c>
      <c r="G91" s="41">
        <v>9</v>
      </c>
      <c r="H91" s="41">
        <v>2</v>
      </c>
      <c r="I91" s="41">
        <v>1</v>
      </c>
      <c r="J91" s="41">
        <v>2</v>
      </c>
      <c r="K91" s="41">
        <v>2</v>
      </c>
      <c r="L91" s="41"/>
      <c r="M91" s="41"/>
      <c r="N91" s="41"/>
      <c r="O91" s="41"/>
      <c r="P91" s="41"/>
      <c r="Q91" s="41"/>
      <c r="R91" s="47"/>
      <c r="S91" s="47"/>
      <c r="T91" s="47"/>
      <c r="U91" s="47"/>
      <c r="V91" s="46">
        <f t="shared" si="22"/>
        <v>5.666666666666667</v>
      </c>
      <c r="W91" s="46">
        <f t="shared" si="23"/>
        <v>1.6666666666666667</v>
      </c>
      <c r="X91" s="46">
        <f t="shared" si="24"/>
        <v>0</v>
      </c>
      <c r="Y91" s="169">
        <f t="shared" si="25"/>
        <v>0</v>
      </c>
      <c r="Z91" s="250"/>
      <c r="AA91" s="202"/>
      <c r="AB91" s="202"/>
      <c r="AC91" s="202"/>
      <c r="AD91" s="202"/>
      <c r="AE91" s="202"/>
      <c r="AF91" s="202"/>
      <c r="AG91" s="202"/>
      <c r="AH91" s="202"/>
      <c r="AI91" s="186"/>
      <c r="AJ91" s="186"/>
    </row>
    <row r="92" spans="1:36" ht="18.75" x14ac:dyDescent="0.25">
      <c r="A92" s="333"/>
      <c r="B92" s="371"/>
      <c r="C92" s="388"/>
      <c r="D92" s="385"/>
      <c r="E92" s="7" t="s">
        <v>202</v>
      </c>
      <c r="F92" s="7">
        <v>0</v>
      </c>
      <c r="G92" s="7">
        <v>0</v>
      </c>
      <c r="H92" s="7">
        <v>6</v>
      </c>
      <c r="I92" s="7">
        <v>0</v>
      </c>
      <c r="J92" s="7">
        <v>0</v>
      </c>
      <c r="K92" s="7">
        <v>2</v>
      </c>
      <c r="L92" s="7"/>
      <c r="M92" s="7"/>
      <c r="N92" s="7"/>
      <c r="O92" s="7"/>
      <c r="P92" s="7"/>
      <c r="Q92" s="7"/>
      <c r="R92" s="45"/>
      <c r="S92" s="45"/>
      <c r="T92" s="45"/>
      <c r="U92" s="45"/>
      <c r="V92" s="46">
        <f t="shared" si="22"/>
        <v>6</v>
      </c>
      <c r="W92" s="46">
        <f t="shared" si="23"/>
        <v>2</v>
      </c>
      <c r="X92" s="46">
        <f t="shared" si="24"/>
        <v>0</v>
      </c>
      <c r="Y92" s="169">
        <f t="shared" si="25"/>
        <v>0</v>
      </c>
      <c r="Z92" s="250"/>
      <c r="AA92" s="202"/>
      <c r="AB92" s="202"/>
      <c r="AC92" s="202"/>
      <c r="AD92" s="202"/>
      <c r="AE92" s="202"/>
      <c r="AF92" s="202"/>
      <c r="AG92" s="202"/>
      <c r="AH92" s="202"/>
      <c r="AI92" s="186"/>
      <c r="AJ92" s="186"/>
    </row>
    <row r="93" spans="1:36" ht="18.75" x14ac:dyDescent="0.25">
      <c r="A93" s="333"/>
      <c r="B93" s="371"/>
      <c r="C93" s="388"/>
      <c r="D93" s="385"/>
      <c r="E93" s="41" t="s">
        <v>203</v>
      </c>
      <c r="F93" s="41">
        <v>13</v>
      </c>
      <c r="G93" s="41">
        <v>26</v>
      </c>
      <c r="H93" s="41">
        <v>8</v>
      </c>
      <c r="I93" s="41">
        <v>18</v>
      </c>
      <c r="J93" s="41">
        <v>26</v>
      </c>
      <c r="K93" s="41">
        <v>30</v>
      </c>
      <c r="L93" s="41"/>
      <c r="M93" s="41"/>
      <c r="N93" s="41"/>
      <c r="O93" s="41"/>
      <c r="P93" s="41"/>
      <c r="Q93" s="41"/>
      <c r="R93" s="47"/>
      <c r="S93" s="47"/>
      <c r="T93" s="47"/>
      <c r="U93" s="47"/>
      <c r="V93" s="46">
        <f t="shared" si="22"/>
        <v>15.666666666666666</v>
      </c>
      <c r="W93" s="46">
        <f t="shared" si="23"/>
        <v>24.666666666666668</v>
      </c>
      <c r="X93" s="46">
        <f t="shared" si="24"/>
        <v>0</v>
      </c>
      <c r="Y93" s="169">
        <f t="shared" si="25"/>
        <v>0</v>
      </c>
      <c r="Z93" s="250"/>
      <c r="AA93" s="202"/>
      <c r="AB93" s="202"/>
      <c r="AC93" s="202"/>
      <c r="AD93" s="202"/>
      <c r="AE93" s="202"/>
      <c r="AF93" s="202"/>
      <c r="AG93" s="202"/>
      <c r="AH93" s="202"/>
      <c r="AI93" s="186"/>
      <c r="AJ93" s="186"/>
    </row>
    <row r="94" spans="1:36" ht="18.75" x14ac:dyDescent="0.25">
      <c r="A94" s="333"/>
      <c r="B94" s="371"/>
      <c r="C94" s="388"/>
      <c r="D94" s="385"/>
      <c r="E94" s="7" t="s">
        <v>204</v>
      </c>
      <c r="F94" s="7">
        <v>15</v>
      </c>
      <c r="G94" s="7">
        <v>6</v>
      </c>
      <c r="H94" s="7">
        <v>36</v>
      </c>
      <c r="I94" s="7">
        <v>46</v>
      </c>
      <c r="J94" s="7">
        <v>18</v>
      </c>
      <c r="K94" s="7">
        <v>57</v>
      </c>
      <c r="L94" s="7"/>
      <c r="M94" s="7"/>
      <c r="N94" s="7"/>
      <c r="O94" s="7"/>
      <c r="P94" s="7"/>
      <c r="Q94" s="7"/>
      <c r="R94" s="45"/>
      <c r="S94" s="45"/>
      <c r="T94" s="45"/>
      <c r="U94" s="45"/>
      <c r="V94" s="46">
        <f t="shared" si="22"/>
        <v>19</v>
      </c>
      <c r="W94" s="46">
        <f t="shared" si="23"/>
        <v>40.333333333333336</v>
      </c>
      <c r="X94" s="46">
        <f t="shared" si="24"/>
        <v>0</v>
      </c>
      <c r="Y94" s="169">
        <f t="shared" si="25"/>
        <v>0</v>
      </c>
      <c r="Z94" s="250"/>
      <c r="AA94" s="202"/>
      <c r="AB94" s="202"/>
      <c r="AC94" s="202"/>
      <c r="AD94" s="202"/>
      <c r="AE94" s="202"/>
      <c r="AF94" s="202"/>
      <c r="AG94" s="202"/>
      <c r="AH94" s="202"/>
      <c r="AI94" s="186"/>
      <c r="AJ94" s="186"/>
    </row>
    <row r="95" spans="1:36" ht="18.75" x14ac:dyDescent="0.25">
      <c r="A95" s="333"/>
      <c r="B95" s="371"/>
      <c r="C95" s="388"/>
      <c r="D95" s="385"/>
      <c r="E95" s="41" t="s">
        <v>48</v>
      </c>
      <c r="F95" s="41">
        <v>5</v>
      </c>
      <c r="G95" s="41">
        <v>0</v>
      </c>
      <c r="H95" s="41">
        <v>1</v>
      </c>
      <c r="I95" s="41">
        <v>14</v>
      </c>
      <c r="J95" s="41">
        <v>1</v>
      </c>
      <c r="K95" s="41">
        <v>2</v>
      </c>
      <c r="L95" s="41"/>
      <c r="M95" s="41"/>
      <c r="N95" s="41"/>
      <c r="O95" s="41"/>
      <c r="P95" s="41"/>
      <c r="Q95" s="41"/>
      <c r="R95" s="47"/>
      <c r="S95" s="47"/>
      <c r="T95" s="47"/>
      <c r="U95" s="47"/>
      <c r="V95" s="46">
        <f t="shared" si="22"/>
        <v>3</v>
      </c>
      <c r="W95" s="46">
        <f t="shared" si="23"/>
        <v>5.666666666666667</v>
      </c>
      <c r="X95" s="46">
        <f t="shared" si="24"/>
        <v>0</v>
      </c>
      <c r="Y95" s="169">
        <f t="shared" si="25"/>
        <v>0</v>
      </c>
      <c r="Z95" s="250"/>
      <c r="AA95" s="202"/>
      <c r="AB95" s="202"/>
      <c r="AC95" s="202"/>
      <c r="AD95" s="202"/>
      <c r="AE95" s="202"/>
      <c r="AF95" s="202"/>
      <c r="AG95" s="202"/>
      <c r="AH95" s="202"/>
      <c r="AI95" s="186"/>
      <c r="AJ95" s="186"/>
    </row>
    <row r="96" spans="1:36" ht="18.75" x14ac:dyDescent="0.25">
      <c r="A96" s="333"/>
      <c r="B96" s="371"/>
      <c r="C96" s="388"/>
      <c r="D96" s="385"/>
      <c r="E96" s="7" t="s">
        <v>205</v>
      </c>
      <c r="F96" s="7">
        <v>8</v>
      </c>
      <c r="G96" s="7">
        <v>13</v>
      </c>
      <c r="H96" s="7">
        <v>23</v>
      </c>
      <c r="I96" s="7">
        <v>6</v>
      </c>
      <c r="J96" s="7">
        <v>14</v>
      </c>
      <c r="K96" s="7">
        <v>15</v>
      </c>
      <c r="L96" s="7"/>
      <c r="M96" s="7"/>
      <c r="N96" s="7"/>
      <c r="O96" s="7"/>
      <c r="P96" s="7"/>
      <c r="Q96" s="7"/>
      <c r="R96" s="45"/>
      <c r="S96" s="45"/>
      <c r="T96" s="45"/>
      <c r="U96" s="45"/>
      <c r="V96" s="46">
        <f t="shared" si="22"/>
        <v>14.666666666666666</v>
      </c>
      <c r="W96" s="46">
        <f t="shared" si="23"/>
        <v>11.666666666666666</v>
      </c>
      <c r="X96" s="46">
        <f t="shared" si="24"/>
        <v>0</v>
      </c>
      <c r="Y96" s="169">
        <f t="shared" si="25"/>
        <v>0</v>
      </c>
      <c r="Z96" s="250"/>
      <c r="AA96" s="202"/>
      <c r="AB96" s="202"/>
      <c r="AC96" s="202"/>
      <c r="AD96" s="202"/>
      <c r="AE96" s="202"/>
      <c r="AF96" s="202"/>
      <c r="AG96" s="202"/>
      <c r="AH96" s="202"/>
      <c r="AI96" s="186"/>
      <c r="AJ96" s="186"/>
    </row>
    <row r="97" spans="1:36" ht="18.75" x14ac:dyDescent="0.25">
      <c r="A97" s="333"/>
      <c r="B97" s="371"/>
      <c r="C97" s="388"/>
      <c r="D97" s="385"/>
      <c r="E97" s="41" t="s">
        <v>206</v>
      </c>
      <c r="F97" s="41">
        <v>2</v>
      </c>
      <c r="G97" s="41">
        <v>5</v>
      </c>
      <c r="H97" s="41">
        <v>6</v>
      </c>
      <c r="I97" s="41">
        <v>16</v>
      </c>
      <c r="J97" s="41">
        <v>13</v>
      </c>
      <c r="K97" s="41">
        <v>9</v>
      </c>
      <c r="L97" s="41"/>
      <c r="M97" s="41"/>
      <c r="N97" s="41"/>
      <c r="O97" s="41"/>
      <c r="P97" s="41"/>
      <c r="Q97" s="41"/>
      <c r="R97" s="47"/>
      <c r="S97" s="47"/>
      <c r="T97" s="47"/>
      <c r="U97" s="47"/>
      <c r="V97" s="46">
        <f t="shared" si="22"/>
        <v>4.333333333333333</v>
      </c>
      <c r="W97" s="46">
        <f t="shared" si="23"/>
        <v>12.666666666666666</v>
      </c>
      <c r="X97" s="46">
        <f t="shared" si="24"/>
        <v>0</v>
      </c>
      <c r="Y97" s="169">
        <f t="shared" si="25"/>
        <v>0</v>
      </c>
      <c r="Z97" s="250"/>
      <c r="AA97" s="202"/>
      <c r="AB97" s="202"/>
      <c r="AC97" s="202"/>
      <c r="AD97" s="202"/>
      <c r="AE97" s="202"/>
      <c r="AF97" s="202"/>
      <c r="AG97" s="202"/>
      <c r="AH97" s="202"/>
      <c r="AI97" s="186"/>
      <c r="AJ97" s="186"/>
    </row>
    <row r="98" spans="1:36" ht="18.75" x14ac:dyDescent="0.25">
      <c r="A98" s="333"/>
      <c r="B98" s="371"/>
      <c r="C98" s="388"/>
      <c r="D98" s="385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45"/>
      <c r="S98" s="45"/>
      <c r="T98" s="45"/>
      <c r="U98" s="45"/>
      <c r="V98" s="46">
        <f t="shared" si="22"/>
        <v>0</v>
      </c>
      <c r="W98" s="46">
        <f t="shared" si="23"/>
        <v>0</v>
      </c>
      <c r="X98" s="46">
        <f t="shared" si="24"/>
        <v>0</v>
      </c>
      <c r="Y98" s="169">
        <f t="shared" si="25"/>
        <v>0</v>
      </c>
      <c r="Z98" s="250"/>
      <c r="AA98" s="202"/>
      <c r="AB98" s="202"/>
      <c r="AC98" s="202"/>
      <c r="AD98" s="202"/>
      <c r="AE98" s="202"/>
      <c r="AF98" s="202"/>
      <c r="AG98" s="202"/>
      <c r="AH98" s="202"/>
      <c r="AI98" s="186"/>
      <c r="AJ98" s="186"/>
    </row>
    <row r="99" spans="1:36" ht="18.75" x14ac:dyDescent="0.25">
      <c r="A99" s="333"/>
      <c r="B99" s="371"/>
      <c r="C99" s="388"/>
      <c r="D99" s="385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7"/>
      <c r="S99" s="47"/>
      <c r="T99" s="47"/>
      <c r="U99" s="47"/>
      <c r="V99" s="46">
        <f t="shared" ref="V99:V110" si="33">IF(AND(F99=0,G99=0,H99=0),0,IF(AND(F99=0,G99=0),H99,IF(AND(F99=0,H99=0),G99,IF(AND(G99=0,H99=0),F99,IF(F99=0,(G99+H99)/2,IF(G99=0,(F99+H99)/2,IF(H99=0,(F99+G99)/2,(F99+G99+H99)/3)))))))</f>
        <v>0</v>
      </c>
      <c r="W99" s="46">
        <f t="shared" ref="W99:W110" si="34">IF(AND(I99=0,J99=0,K99=0),0,IF(AND(I99=0,J99=0),K99,IF(AND(I99=0,K99=0),J99,IF(AND(J99=0,K99=0),I99,IF(I99=0,(J99+K99)/2,IF(J99=0,(I99+K99)/2,IF(K99=0,(I99+J99)/2,(I99+J99+K99)/3)))))))</f>
        <v>0</v>
      </c>
      <c r="X99" s="46">
        <f t="shared" ref="X99:X110" si="35">IF(AND(L99=0,M99=0,N99=0),0,IF(AND(L99=0,M99=0),N99,IF(AND(L99=0,N99=0),M99,IF(AND(M99=0,N99=0),L99,IF(L99=0,(M99+N99)/2,IF(M99=0,(L99+N99)/2,IF(N99=0,(L99+M99)/2,(L99+M99+N99)/3)))))))</f>
        <v>0</v>
      </c>
      <c r="Y99" s="169">
        <f t="shared" ref="Y99:Y110" si="36">IF(AND(O99=0,P99=0,Q99=0),0,IF(AND(O99=0,P99=0),Q99,IF(AND(O99=0,Q99=0),P99,IF(AND(P99=0,Q99=0),O99,IF(O99=0,(P99+Q99)/2,IF(P99=0,(O99+Q99)/2,IF(Q99=0,(O99+P99)/2,(O99+P99+Q99)/3)))))))</f>
        <v>0</v>
      </c>
      <c r="Z99" s="250"/>
      <c r="AA99" s="202"/>
      <c r="AB99" s="202"/>
      <c r="AC99" s="202"/>
      <c r="AD99" s="202"/>
      <c r="AE99" s="202"/>
      <c r="AF99" s="202"/>
      <c r="AG99" s="202"/>
      <c r="AH99" s="202"/>
      <c r="AI99" s="186"/>
      <c r="AJ99" s="186"/>
    </row>
    <row r="100" spans="1:36" ht="19.5" thickBot="1" x14ac:dyDescent="0.3">
      <c r="A100" s="334"/>
      <c r="B100" s="372"/>
      <c r="C100" s="389"/>
      <c r="D100" s="384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52"/>
      <c r="S100" s="52"/>
      <c r="T100" s="52"/>
      <c r="U100" s="52"/>
      <c r="V100" s="50">
        <f t="shared" si="33"/>
        <v>0</v>
      </c>
      <c r="W100" s="50">
        <f t="shared" si="34"/>
        <v>0</v>
      </c>
      <c r="X100" s="50">
        <f t="shared" si="35"/>
        <v>0</v>
      </c>
      <c r="Y100" s="170">
        <f t="shared" si="36"/>
        <v>0</v>
      </c>
      <c r="Z100" s="251"/>
      <c r="AA100" s="203"/>
      <c r="AB100" s="203"/>
      <c r="AC100" s="203"/>
      <c r="AD100" s="203"/>
      <c r="AE100" s="203"/>
      <c r="AF100" s="203"/>
      <c r="AG100" s="203"/>
      <c r="AH100" s="203"/>
      <c r="AI100" s="187"/>
      <c r="AJ100" s="187"/>
    </row>
    <row r="101" spans="1:36" ht="18.75" x14ac:dyDescent="0.25">
      <c r="A101" s="332">
        <v>11</v>
      </c>
      <c r="B101" s="370" t="s">
        <v>253</v>
      </c>
      <c r="C101" s="387">
        <v>100.16</v>
      </c>
      <c r="D101" s="383">
        <f>(160+100)*0.9</f>
        <v>234</v>
      </c>
      <c r="E101" s="18" t="s">
        <v>207</v>
      </c>
      <c r="F101" s="18">
        <v>0.7</v>
      </c>
      <c r="G101" s="18">
        <v>0.3</v>
      </c>
      <c r="H101" s="18">
        <v>1.3</v>
      </c>
      <c r="I101" s="18">
        <v>0.5</v>
      </c>
      <c r="J101" s="18">
        <v>0.3</v>
      </c>
      <c r="K101" s="18">
        <v>1.5</v>
      </c>
      <c r="L101" s="18"/>
      <c r="M101" s="18"/>
      <c r="N101" s="18"/>
      <c r="O101" s="18"/>
      <c r="P101" s="18"/>
      <c r="Q101" s="18"/>
      <c r="R101" s="55">
        <v>385</v>
      </c>
      <c r="S101" s="55">
        <v>385</v>
      </c>
      <c r="T101" s="55">
        <v>405</v>
      </c>
      <c r="U101" s="55">
        <v>400</v>
      </c>
      <c r="V101" s="56">
        <f t="shared" si="33"/>
        <v>0.76666666666666661</v>
      </c>
      <c r="W101" s="56">
        <f t="shared" si="34"/>
        <v>0.76666666666666661</v>
      </c>
      <c r="X101" s="56">
        <f t="shared" si="35"/>
        <v>0</v>
      </c>
      <c r="Y101" s="171">
        <f t="shared" si="36"/>
        <v>0</v>
      </c>
      <c r="Z101" s="267">
        <f>SUM(V101:V106)</f>
        <v>1.2666666666666666</v>
      </c>
      <c r="AA101" s="264">
        <f>SUM(W101:W106)</f>
        <v>1.2666666666666666</v>
      </c>
      <c r="AB101" s="264">
        <f>SUM(X101:X106)</f>
        <v>0</v>
      </c>
      <c r="AC101" s="264">
        <f>SUM(Y101:Y106)</f>
        <v>0</v>
      </c>
      <c r="AD101" s="201">
        <f t="shared" ref="AD101" si="37">Z101*0.38*0.9*SQRT(3)</f>
        <v>0.75032440983883764</v>
      </c>
      <c r="AE101" s="201">
        <f t="shared" si="31"/>
        <v>0.75032440983883764</v>
      </c>
      <c r="AF101" s="201">
        <f t="shared" si="31"/>
        <v>0</v>
      </c>
      <c r="AG101" s="201">
        <f t="shared" si="31"/>
        <v>0</v>
      </c>
      <c r="AH101" s="264">
        <f>MAX(Z101:AC106)</f>
        <v>1.2666666666666666</v>
      </c>
      <c r="AI101" s="185">
        <f t="shared" ref="AI101" si="38">AH101*0.38*0.9*SQRT(3)</f>
        <v>0.75032440983883764</v>
      </c>
      <c r="AJ101" s="185">
        <f>D101-AI101</f>
        <v>233.24967559016116</v>
      </c>
    </row>
    <row r="102" spans="1:36" ht="18.75" x14ac:dyDescent="0.25">
      <c r="A102" s="333"/>
      <c r="B102" s="371"/>
      <c r="C102" s="388"/>
      <c r="D102" s="385"/>
      <c r="E102" s="7" t="s">
        <v>208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/>
      <c r="M102" s="7"/>
      <c r="N102" s="7"/>
      <c r="O102" s="7"/>
      <c r="P102" s="7"/>
      <c r="Q102" s="7"/>
      <c r="R102" s="45"/>
      <c r="S102" s="45"/>
      <c r="T102" s="45"/>
      <c r="U102" s="45"/>
      <c r="V102" s="46">
        <f t="shared" si="33"/>
        <v>0</v>
      </c>
      <c r="W102" s="46">
        <f t="shared" si="34"/>
        <v>0</v>
      </c>
      <c r="X102" s="46">
        <f t="shared" si="35"/>
        <v>0</v>
      </c>
      <c r="Y102" s="169">
        <f t="shared" si="36"/>
        <v>0</v>
      </c>
      <c r="Z102" s="250"/>
      <c r="AA102" s="202"/>
      <c r="AB102" s="202"/>
      <c r="AC102" s="202"/>
      <c r="AD102" s="202"/>
      <c r="AE102" s="202"/>
      <c r="AF102" s="202"/>
      <c r="AG102" s="202"/>
      <c r="AH102" s="202"/>
      <c r="AI102" s="186"/>
      <c r="AJ102" s="186"/>
    </row>
    <row r="103" spans="1:36" ht="18.75" x14ac:dyDescent="0.25">
      <c r="A103" s="333"/>
      <c r="B103" s="371"/>
      <c r="C103" s="388"/>
      <c r="D103" s="385"/>
      <c r="E103" s="41" t="s">
        <v>209</v>
      </c>
      <c r="F103" s="41">
        <v>0.5</v>
      </c>
      <c r="G103" s="41"/>
      <c r="H103" s="41"/>
      <c r="I103" s="41">
        <v>0.5</v>
      </c>
      <c r="J103" s="41"/>
      <c r="K103" s="41"/>
      <c r="L103" s="41"/>
      <c r="M103" s="41"/>
      <c r="N103" s="41"/>
      <c r="O103" s="41"/>
      <c r="P103" s="41"/>
      <c r="Q103" s="41"/>
      <c r="R103" s="45"/>
      <c r="S103" s="45"/>
      <c r="T103" s="45"/>
      <c r="U103" s="45"/>
      <c r="V103" s="46">
        <f t="shared" si="33"/>
        <v>0.5</v>
      </c>
      <c r="W103" s="46">
        <f t="shared" si="34"/>
        <v>0.5</v>
      </c>
      <c r="X103" s="46">
        <f t="shared" si="35"/>
        <v>0</v>
      </c>
      <c r="Y103" s="169">
        <f t="shared" si="36"/>
        <v>0</v>
      </c>
      <c r="Z103" s="250"/>
      <c r="AA103" s="202"/>
      <c r="AB103" s="202"/>
      <c r="AC103" s="202"/>
      <c r="AD103" s="202"/>
      <c r="AE103" s="202"/>
      <c r="AF103" s="202"/>
      <c r="AG103" s="202"/>
      <c r="AH103" s="202"/>
      <c r="AI103" s="186"/>
      <c r="AJ103" s="186"/>
    </row>
    <row r="104" spans="1:36" ht="18.75" x14ac:dyDescent="0.25">
      <c r="A104" s="333"/>
      <c r="B104" s="371"/>
      <c r="C104" s="388"/>
      <c r="D104" s="385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45"/>
      <c r="S104" s="45"/>
      <c r="T104" s="45"/>
      <c r="U104" s="45"/>
      <c r="V104" s="46">
        <f t="shared" si="33"/>
        <v>0</v>
      </c>
      <c r="W104" s="46">
        <f t="shared" si="34"/>
        <v>0</v>
      </c>
      <c r="X104" s="46">
        <f t="shared" si="35"/>
        <v>0</v>
      </c>
      <c r="Y104" s="169">
        <f t="shared" si="36"/>
        <v>0</v>
      </c>
      <c r="Z104" s="250"/>
      <c r="AA104" s="202"/>
      <c r="AB104" s="202"/>
      <c r="AC104" s="202"/>
      <c r="AD104" s="202"/>
      <c r="AE104" s="202"/>
      <c r="AF104" s="202"/>
      <c r="AG104" s="202"/>
      <c r="AH104" s="202"/>
      <c r="AI104" s="186"/>
      <c r="AJ104" s="186"/>
    </row>
    <row r="105" spans="1:36" ht="18.75" x14ac:dyDescent="0.25">
      <c r="A105" s="333"/>
      <c r="B105" s="371"/>
      <c r="C105" s="388"/>
      <c r="D105" s="385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7"/>
      <c r="S105" s="47"/>
      <c r="T105" s="47"/>
      <c r="U105" s="47"/>
      <c r="V105" s="46">
        <f t="shared" si="33"/>
        <v>0</v>
      </c>
      <c r="W105" s="46">
        <f t="shared" si="34"/>
        <v>0</v>
      </c>
      <c r="X105" s="46">
        <f t="shared" si="35"/>
        <v>0</v>
      </c>
      <c r="Y105" s="169">
        <f t="shared" si="36"/>
        <v>0</v>
      </c>
      <c r="Z105" s="250"/>
      <c r="AA105" s="202"/>
      <c r="AB105" s="202"/>
      <c r="AC105" s="202"/>
      <c r="AD105" s="202"/>
      <c r="AE105" s="202"/>
      <c r="AF105" s="202"/>
      <c r="AG105" s="202"/>
      <c r="AH105" s="202"/>
      <c r="AI105" s="186"/>
      <c r="AJ105" s="186"/>
    </row>
    <row r="106" spans="1:36" ht="19.5" thickBot="1" x14ac:dyDescent="0.3">
      <c r="A106" s="334"/>
      <c r="B106" s="372"/>
      <c r="C106" s="389"/>
      <c r="D106" s="384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52"/>
      <c r="S106" s="52"/>
      <c r="T106" s="52"/>
      <c r="U106" s="52"/>
      <c r="V106" s="50">
        <f t="shared" si="33"/>
        <v>0</v>
      </c>
      <c r="W106" s="50">
        <f t="shared" si="34"/>
        <v>0</v>
      </c>
      <c r="X106" s="50">
        <f t="shared" si="35"/>
        <v>0</v>
      </c>
      <c r="Y106" s="170">
        <f t="shared" si="36"/>
        <v>0</v>
      </c>
      <c r="Z106" s="251"/>
      <c r="AA106" s="203"/>
      <c r="AB106" s="203"/>
      <c r="AC106" s="203"/>
      <c r="AD106" s="203"/>
      <c r="AE106" s="203"/>
      <c r="AF106" s="203"/>
      <c r="AG106" s="203"/>
      <c r="AH106" s="203"/>
      <c r="AI106" s="187"/>
      <c r="AJ106" s="187"/>
    </row>
    <row r="107" spans="1:36" ht="18.75" x14ac:dyDescent="0.25">
      <c r="A107" s="332">
        <v>12</v>
      </c>
      <c r="B107" s="370" t="s">
        <v>52</v>
      </c>
      <c r="C107" s="387">
        <v>250.25</v>
      </c>
      <c r="D107" s="383">
        <f>(250+250)*0.9</f>
        <v>450</v>
      </c>
      <c r="E107" s="18" t="s">
        <v>210</v>
      </c>
      <c r="F107" s="18">
        <v>7.5</v>
      </c>
      <c r="G107" s="18">
        <v>12</v>
      </c>
      <c r="H107" s="18">
        <v>11.5</v>
      </c>
      <c r="I107" s="18">
        <v>7</v>
      </c>
      <c r="J107" s="18">
        <v>11.5</v>
      </c>
      <c r="K107" s="18">
        <v>7</v>
      </c>
      <c r="L107" s="18"/>
      <c r="M107" s="18"/>
      <c r="N107" s="18"/>
      <c r="O107" s="18"/>
      <c r="P107" s="18"/>
      <c r="Q107" s="18"/>
      <c r="R107" s="55">
        <v>356</v>
      </c>
      <c r="S107" s="55">
        <v>356</v>
      </c>
      <c r="T107" s="55">
        <v>372</v>
      </c>
      <c r="U107" s="55">
        <v>377</v>
      </c>
      <c r="V107" s="56">
        <f t="shared" si="33"/>
        <v>10.333333333333334</v>
      </c>
      <c r="W107" s="56">
        <f t="shared" si="34"/>
        <v>8.5</v>
      </c>
      <c r="X107" s="56">
        <f t="shared" si="35"/>
        <v>0</v>
      </c>
      <c r="Y107" s="171">
        <f t="shared" si="36"/>
        <v>0</v>
      </c>
      <c r="Z107" s="267">
        <f>SUM(V107:V109)</f>
        <v>10.833333333333334</v>
      </c>
      <c r="AA107" s="264">
        <f>SUM(W107:W109)</f>
        <v>9</v>
      </c>
      <c r="AB107" s="264">
        <f>SUM(X107:X109)</f>
        <v>0</v>
      </c>
      <c r="AC107" s="264">
        <f>SUM(Y107:Y109)</f>
        <v>0</v>
      </c>
      <c r="AD107" s="201">
        <f t="shared" ref="AD107" si="39">Z107*0.38*0.9*SQRT(3)</f>
        <v>6.4172482420426906</v>
      </c>
      <c r="AE107" s="201">
        <f t="shared" si="31"/>
        <v>5.3312523856970033</v>
      </c>
      <c r="AF107" s="201">
        <f t="shared" si="31"/>
        <v>0</v>
      </c>
      <c r="AG107" s="201">
        <f t="shared" si="31"/>
        <v>0</v>
      </c>
      <c r="AH107" s="264">
        <f>MAX(Z107:AC109)</f>
        <v>10.833333333333334</v>
      </c>
      <c r="AI107" s="185">
        <f t="shared" ref="AI107" si="40">AH107*0.38*0.9*SQRT(3)</f>
        <v>6.4172482420426906</v>
      </c>
      <c r="AJ107" s="185">
        <f>D107-AI107</f>
        <v>443.58275175795728</v>
      </c>
    </row>
    <row r="108" spans="1:36" ht="31.5" x14ac:dyDescent="0.25">
      <c r="A108" s="333"/>
      <c r="B108" s="371"/>
      <c r="C108" s="388"/>
      <c r="D108" s="385"/>
      <c r="E108" s="7" t="s">
        <v>211</v>
      </c>
      <c r="F108" s="7">
        <v>0.5</v>
      </c>
      <c r="G108" s="7"/>
      <c r="H108" s="7"/>
      <c r="I108" s="7">
        <v>0.5</v>
      </c>
      <c r="J108" s="7"/>
      <c r="K108" s="7"/>
      <c r="L108" s="7"/>
      <c r="M108" s="7"/>
      <c r="N108" s="7"/>
      <c r="O108" s="7"/>
      <c r="P108" s="7"/>
      <c r="Q108" s="7"/>
      <c r="R108" s="45"/>
      <c r="S108" s="45"/>
      <c r="T108" s="45"/>
      <c r="U108" s="45"/>
      <c r="V108" s="46">
        <f t="shared" si="33"/>
        <v>0.5</v>
      </c>
      <c r="W108" s="46">
        <f t="shared" si="34"/>
        <v>0.5</v>
      </c>
      <c r="X108" s="46">
        <f t="shared" si="35"/>
        <v>0</v>
      </c>
      <c r="Y108" s="169">
        <f t="shared" si="36"/>
        <v>0</v>
      </c>
      <c r="Z108" s="250"/>
      <c r="AA108" s="202"/>
      <c r="AB108" s="202"/>
      <c r="AC108" s="202"/>
      <c r="AD108" s="202"/>
      <c r="AE108" s="202"/>
      <c r="AF108" s="202"/>
      <c r="AG108" s="202"/>
      <c r="AH108" s="202"/>
      <c r="AI108" s="186"/>
      <c r="AJ108" s="186"/>
    </row>
    <row r="109" spans="1:36" ht="19.5" thickBot="1" x14ac:dyDescent="0.3">
      <c r="A109" s="334"/>
      <c r="B109" s="372"/>
      <c r="C109" s="389"/>
      <c r="D109" s="384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52"/>
      <c r="S109" s="52"/>
      <c r="T109" s="52"/>
      <c r="U109" s="52"/>
      <c r="V109" s="50">
        <f t="shared" si="33"/>
        <v>0</v>
      </c>
      <c r="W109" s="50">
        <f t="shared" si="34"/>
        <v>0</v>
      </c>
      <c r="X109" s="50">
        <f t="shared" si="35"/>
        <v>0</v>
      </c>
      <c r="Y109" s="170">
        <f t="shared" si="36"/>
        <v>0</v>
      </c>
      <c r="Z109" s="251"/>
      <c r="AA109" s="203"/>
      <c r="AB109" s="203"/>
      <c r="AC109" s="203"/>
      <c r="AD109" s="203"/>
      <c r="AE109" s="203"/>
      <c r="AF109" s="203"/>
      <c r="AG109" s="203"/>
      <c r="AH109" s="203"/>
      <c r="AI109" s="187"/>
      <c r="AJ109" s="187"/>
    </row>
    <row r="110" spans="1:36" ht="18.75" x14ac:dyDescent="0.25">
      <c r="A110" s="332">
        <v>13</v>
      </c>
      <c r="B110" s="370" t="s">
        <v>56</v>
      </c>
      <c r="C110" s="359">
        <v>160</v>
      </c>
      <c r="D110" s="383">
        <f>160*0.9</f>
        <v>144</v>
      </c>
      <c r="E110" s="18" t="s">
        <v>212</v>
      </c>
      <c r="F110" s="18">
        <v>16.5</v>
      </c>
      <c r="G110" s="18">
        <v>17</v>
      </c>
      <c r="H110" s="18">
        <v>6</v>
      </c>
      <c r="I110" s="18">
        <v>7</v>
      </c>
      <c r="J110" s="18">
        <v>6</v>
      </c>
      <c r="K110" s="18">
        <v>3</v>
      </c>
      <c r="L110" s="18"/>
      <c r="M110" s="18"/>
      <c r="N110" s="18"/>
      <c r="O110" s="18"/>
      <c r="P110" s="18"/>
      <c r="Q110" s="18"/>
      <c r="R110" s="55">
        <v>395</v>
      </c>
      <c r="S110" s="55">
        <v>395</v>
      </c>
      <c r="T110" s="55">
        <v>390</v>
      </c>
      <c r="U110" s="55">
        <v>390</v>
      </c>
      <c r="V110" s="56">
        <f t="shared" si="33"/>
        <v>13.166666666666666</v>
      </c>
      <c r="W110" s="56">
        <f t="shared" si="34"/>
        <v>5.333333333333333</v>
      </c>
      <c r="X110" s="56">
        <f t="shared" si="35"/>
        <v>0</v>
      </c>
      <c r="Y110" s="171">
        <f t="shared" si="36"/>
        <v>0</v>
      </c>
      <c r="Z110" s="267">
        <f>SUM(V110:V111)</f>
        <v>13.166666666666666</v>
      </c>
      <c r="AA110" s="264">
        <f>SUM(W110:W111)</f>
        <v>5.333333333333333</v>
      </c>
      <c r="AB110" s="264">
        <f>SUM(X110:X111)</f>
        <v>0</v>
      </c>
      <c r="AC110" s="264">
        <f>SUM(Y110:Y111)</f>
        <v>0</v>
      </c>
      <c r="AD110" s="201">
        <f t="shared" ref="AD110" si="41">Z110*0.38*0.9*SQRT(3)</f>
        <v>7.7994247864826542</v>
      </c>
      <c r="AE110" s="201">
        <f t="shared" si="31"/>
        <v>3.1592606730056318</v>
      </c>
      <c r="AF110" s="201">
        <f t="shared" si="31"/>
        <v>0</v>
      </c>
      <c r="AG110" s="201">
        <f t="shared" si="31"/>
        <v>0</v>
      </c>
      <c r="AH110" s="264">
        <f>MAX(Z110:AC111)</f>
        <v>13.166666666666666</v>
      </c>
      <c r="AI110" s="185">
        <f t="shared" ref="AI110" si="42">AH110*0.38*0.9*SQRT(3)</f>
        <v>7.7994247864826542</v>
      </c>
      <c r="AJ110" s="185">
        <f>D110-AI110</f>
        <v>136.20057521351734</v>
      </c>
    </row>
    <row r="111" spans="1:36" ht="19.5" thickBot="1" x14ac:dyDescent="0.3">
      <c r="A111" s="334"/>
      <c r="B111" s="372"/>
      <c r="C111" s="360"/>
      <c r="D111" s="384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52"/>
      <c r="S111" s="52"/>
      <c r="T111" s="52"/>
      <c r="U111" s="52"/>
      <c r="V111" s="50">
        <f t="shared" ref="V111:V132" si="43">IF(AND(F111=0,G111=0,H111=0),0,IF(AND(F111=0,G111=0),H111,IF(AND(F111=0,H111=0),G111,IF(AND(G111=0,H111=0),F111,IF(F111=0,(G111+H111)/2,IF(G111=0,(F111+H111)/2,IF(H111=0,(F111+G111)/2,(F111+G111+H111)/3)))))))</f>
        <v>0</v>
      </c>
      <c r="W111" s="50">
        <f t="shared" ref="W111:W132" si="44">IF(AND(I111=0,J111=0,K111=0),0,IF(AND(I111=0,J111=0),K111,IF(AND(I111=0,K111=0),J111,IF(AND(J111=0,K111=0),I111,IF(I111=0,(J111+K111)/2,IF(J111=0,(I111+K111)/2,IF(K111=0,(I111+J111)/2,(I111+J111+K111)/3)))))))</f>
        <v>0</v>
      </c>
      <c r="X111" s="50">
        <f t="shared" ref="X111:X132" si="45">IF(AND(L111=0,M111=0,N111=0),0,IF(AND(L111=0,M111=0),N111,IF(AND(L111=0,N111=0),M111,IF(AND(M111=0,N111=0),L111,IF(L111=0,(M111+N111)/2,IF(M111=0,(L111+N111)/2,IF(N111=0,(L111+M111)/2,(L111+M111+N111)/3)))))))</f>
        <v>0</v>
      </c>
      <c r="Y111" s="170">
        <f t="shared" ref="Y111:Y132" si="46">IF(AND(O111=0,P111=0,Q111=0),0,IF(AND(O111=0,P111=0),Q111,IF(AND(O111=0,Q111=0),P111,IF(AND(P111=0,Q111=0),O111,IF(O111=0,(P111+Q111)/2,IF(P111=0,(O111+Q111)/2,IF(Q111=0,(O111+P111)/2,(O111+P111+Q111)/3)))))))</f>
        <v>0</v>
      </c>
      <c r="Z111" s="251"/>
      <c r="AA111" s="203"/>
      <c r="AB111" s="203"/>
      <c r="AC111" s="203"/>
      <c r="AD111" s="203"/>
      <c r="AE111" s="203"/>
      <c r="AF111" s="203"/>
      <c r="AG111" s="203"/>
      <c r="AH111" s="203"/>
      <c r="AI111" s="187"/>
      <c r="AJ111" s="187"/>
    </row>
    <row r="112" spans="1:36" ht="18.75" x14ac:dyDescent="0.25">
      <c r="A112" s="332">
        <v>14</v>
      </c>
      <c r="B112" s="370" t="s">
        <v>254</v>
      </c>
      <c r="C112" s="359">
        <v>400</v>
      </c>
      <c r="D112" s="383">
        <f>400*0.9</f>
        <v>360</v>
      </c>
      <c r="E112" s="18" t="s">
        <v>213</v>
      </c>
      <c r="F112" s="18">
        <v>4</v>
      </c>
      <c r="G112" s="18">
        <v>2.5</v>
      </c>
      <c r="H112" s="18">
        <v>1</v>
      </c>
      <c r="I112" s="18">
        <v>3.5</v>
      </c>
      <c r="J112" s="18">
        <v>2.5</v>
      </c>
      <c r="K112" s="18">
        <v>0.5</v>
      </c>
      <c r="L112" s="18"/>
      <c r="M112" s="18"/>
      <c r="N112" s="18"/>
      <c r="O112" s="18"/>
      <c r="P112" s="18"/>
      <c r="Q112" s="18"/>
      <c r="R112" s="55">
        <v>359</v>
      </c>
      <c r="S112" s="55">
        <v>359</v>
      </c>
      <c r="T112" s="55">
        <v>390</v>
      </c>
      <c r="U112" s="55">
        <v>390</v>
      </c>
      <c r="V112" s="56">
        <f t="shared" si="43"/>
        <v>2.5</v>
      </c>
      <c r="W112" s="56">
        <f t="shared" si="44"/>
        <v>2.1666666666666665</v>
      </c>
      <c r="X112" s="56">
        <f t="shared" si="45"/>
        <v>0</v>
      </c>
      <c r="Y112" s="171">
        <f t="shared" si="46"/>
        <v>0</v>
      </c>
      <c r="Z112" s="267">
        <f>SUM(V112:V114)</f>
        <v>3.3333333333333335</v>
      </c>
      <c r="AA112" s="264">
        <f>SUM(W112:W114)</f>
        <v>3.1666666666666665</v>
      </c>
      <c r="AB112" s="264">
        <f>SUM(X112:X114)</f>
        <v>0</v>
      </c>
      <c r="AC112" s="264">
        <f>SUM(Y112:Y114)</f>
        <v>0</v>
      </c>
      <c r="AD112" s="201">
        <f t="shared" ref="AD112:AG115" si="47">Z112*0.38*0.9*SQRT(3)</f>
        <v>1.9745379206285203</v>
      </c>
      <c r="AE112" s="201">
        <f t="shared" si="47"/>
        <v>1.875811024597094</v>
      </c>
      <c r="AF112" s="201">
        <f t="shared" si="47"/>
        <v>0</v>
      </c>
      <c r="AG112" s="201">
        <f t="shared" si="47"/>
        <v>0</v>
      </c>
      <c r="AH112" s="264">
        <f>MAX(Z112:AC114)</f>
        <v>3.3333333333333335</v>
      </c>
      <c r="AI112" s="185">
        <f t="shared" ref="AI112" si="48">AH112*0.38*0.9*SQRT(3)</f>
        <v>1.9745379206285203</v>
      </c>
      <c r="AJ112" s="185">
        <f>D112-AI112</f>
        <v>358.02546207937149</v>
      </c>
    </row>
    <row r="113" spans="1:36" ht="18.75" x14ac:dyDescent="0.25">
      <c r="A113" s="333"/>
      <c r="B113" s="371"/>
      <c r="C113" s="369"/>
      <c r="D113" s="385"/>
      <c r="E113" s="7" t="s">
        <v>214</v>
      </c>
      <c r="F113" s="7">
        <v>1</v>
      </c>
      <c r="G113" s="7">
        <v>1</v>
      </c>
      <c r="H113" s="7">
        <v>0.5</v>
      </c>
      <c r="I113" s="7">
        <v>1</v>
      </c>
      <c r="J113" s="7">
        <v>1</v>
      </c>
      <c r="K113" s="7">
        <v>1</v>
      </c>
      <c r="L113" s="7"/>
      <c r="M113" s="7"/>
      <c r="N113" s="7"/>
      <c r="O113" s="7"/>
      <c r="P113" s="7"/>
      <c r="Q113" s="7"/>
      <c r="R113" s="45"/>
      <c r="S113" s="45"/>
      <c r="T113" s="45"/>
      <c r="U113" s="45"/>
      <c r="V113" s="46">
        <f t="shared" si="43"/>
        <v>0.83333333333333337</v>
      </c>
      <c r="W113" s="46">
        <f t="shared" si="44"/>
        <v>1</v>
      </c>
      <c r="X113" s="46">
        <f t="shared" si="45"/>
        <v>0</v>
      </c>
      <c r="Y113" s="169">
        <f t="shared" si="46"/>
        <v>0</v>
      </c>
      <c r="Z113" s="250"/>
      <c r="AA113" s="202"/>
      <c r="AB113" s="202"/>
      <c r="AC113" s="202"/>
      <c r="AD113" s="202"/>
      <c r="AE113" s="202"/>
      <c r="AF113" s="202"/>
      <c r="AG113" s="202"/>
      <c r="AH113" s="202"/>
      <c r="AI113" s="186"/>
      <c r="AJ113" s="186"/>
    </row>
    <row r="114" spans="1:36" ht="19.5" thickBot="1" x14ac:dyDescent="0.3">
      <c r="A114" s="334"/>
      <c r="B114" s="372"/>
      <c r="C114" s="360"/>
      <c r="D114" s="384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52"/>
      <c r="S114" s="52"/>
      <c r="T114" s="52"/>
      <c r="U114" s="52"/>
      <c r="V114" s="50">
        <f t="shared" si="43"/>
        <v>0</v>
      </c>
      <c r="W114" s="50">
        <f t="shared" si="44"/>
        <v>0</v>
      </c>
      <c r="X114" s="50">
        <f t="shared" si="45"/>
        <v>0</v>
      </c>
      <c r="Y114" s="170">
        <f t="shared" si="46"/>
        <v>0</v>
      </c>
      <c r="Z114" s="251"/>
      <c r="AA114" s="203"/>
      <c r="AB114" s="203"/>
      <c r="AC114" s="203"/>
      <c r="AD114" s="203"/>
      <c r="AE114" s="203"/>
      <c r="AF114" s="203"/>
      <c r="AG114" s="203"/>
      <c r="AH114" s="203"/>
      <c r="AI114" s="187"/>
      <c r="AJ114" s="187"/>
    </row>
    <row r="115" spans="1:36" ht="18.75" x14ac:dyDescent="0.25">
      <c r="A115" s="332">
        <v>15</v>
      </c>
      <c r="B115" s="370" t="s">
        <v>60</v>
      </c>
      <c r="C115" s="387">
        <v>400.4</v>
      </c>
      <c r="D115" s="383">
        <f>(400+400)*0.9</f>
        <v>720</v>
      </c>
      <c r="E115" s="18" t="s">
        <v>215</v>
      </c>
      <c r="F115" s="18">
        <v>34</v>
      </c>
      <c r="G115" s="18">
        <v>46</v>
      </c>
      <c r="H115" s="18">
        <v>26</v>
      </c>
      <c r="I115" s="18">
        <v>3</v>
      </c>
      <c r="J115" s="18">
        <v>17</v>
      </c>
      <c r="K115" s="18">
        <v>8</v>
      </c>
      <c r="L115" s="18"/>
      <c r="M115" s="18"/>
      <c r="N115" s="18"/>
      <c r="O115" s="18"/>
      <c r="P115" s="18"/>
      <c r="Q115" s="18"/>
      <c r="R115" s="55">
        <v>398</v>
      </c>
      <c r="S115" s="55">
        <v>395</v>
      </c>
      <c r="T115" s="55">
        <v>396</v>
      </c>
      <c r="U115" s="55">
        <v>396</v>
      </c>
      <c r="V115" s="56">
        <f t="shared" si="43"/>
        <v>35.333333333333336</v>
      </c>
      <c r="W115" s="56">
        <f t="shared" si="44"/>
        <v>9.3333333333333339</v>
      </c>
      <c r="X115" s="56">
        <f t="shared" si="45"/>
        <v>0</v>
      </c>
      <c r="Y115" s="171">
        <f t="shared" si="46"/>
        <v>0</v>
      </c>
      <c r="Z115" s="267">
        <f>SUM(V115:V128)</f>
        <v>114.66666666666667</v>
      </c>
      <c r="AA115" s="264">
        <f>SUM(W115:W128)</f>
        <v>58.333333333333329</v>
      </c>
      <c r="AB115" s="264">
        <f>SUM(X115:X128)</f>
        <v>0</v>
      </c>
      <c r="AC115" s="264">
        <f>SUM(Y115:Y128)</f>
        <v>0</v>
      </c>
      <c r="AD115" s="201">
        <f t="shared" ref="AD115" si="49">Z115*0.38*0.9*SQRT(3)</f>
        <v>67.924104469621099</v>
      </c>
      <c r="AE115" s="201">
        <f t="shared" si="47"/>
        <v>34.554413610999099</v>
      </c>
      <c r="AF115" s="201">
        <f t="shared" si="47"/>
        <v>0</v>
      </c>
      <c r="AG115" s="201">
        <f t="shared" si="47"/>
        <v>0</v>
      </c>
      <c r="AH115" s="264">
        <f>MAX(Z115:AC128)</f>
        <v>114.66666666666667</v>
      </c>
      <c r="AI115" s="185">
        <f t="shared" ref="AI115" si="50">AH115*0.38*0.9*SQRT(3)</f>
        <v>67.924104469621099</v>
      </c>
      <c r="AJ115" s="185">
        <f>D115-AI115</f>
        <v>652.07589553037894</v>
      </c>
    </row>
    <row r="116" spans="1:36" ht="18.75" x14ac:dyDescent="0.25">
      <c r="A116" s="333"/>
      <c r="B116" s="371"/>
      <c r="C116" s="388"/>
      <c r="D116" s="385"/>
      <c r="E116" s="7" t="s">
        <v>216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/>
      <c r="M116" s="7"/>
      <c r="N116" s="7"/>
      <c r="O116" s="7"/>
      <c r="P116" s="7"/>
      <c r="Q116" s="7"/>
      <c r="R116" s="45"/>
      <c r="S116" s="45"/>
      <c r="T116" s="45"/>
      <c r="U116" s="45"/>
      <c r="V116" s="46">
        <f t="shared" si="43"/>
        <v>0</v>
      </c>
      <c r="W116" s="46">
        <f t="shared" si="44"/>
        <v>0</v>
      </c>
      <c r="X116" s="46">
        <f t="shared" si="45"/>
        <v>0</v>
      </c>
      <c r="Y116" s="169">
        <f t="shared" si="46"/>
        <v>0</v>
      </c>
      <c r="Z116" s="250"/>
      <c r="AA116" s="202"/>
      <c r="AB116" s="202"/>
      <c r="AC116" s="202"/>
      <c r="AD116" s="202"/>
      <c r="AE116" s="202"/>
      <c r="AF116" s="202"/>
      <c r="AG116" s="202"/>
      <c r="AH116" s="202"/>
      <c r="AI116" s="186"/>
      <c r="AJ116" s="186"/>
    </row>
    <row r="117" spans="1:36" ht="18.75" x14ac:dyDescent="0.25">
      <c r="A117" s="333"/>
      <c r="B117" s="371"/>
      <c r="C117" s="388"/>
      <c r="D117" s="385"/>
      <c r="E117" s="41" t="s">
        <v>100</v>
      </c>
      <c r="F117" s="41"/>
      <c r="G117" s="41"/>
      <c r="H117" s="41">
        <v>5</v>
      </c>
      <c r="I117" s="41"/>
      <c r="J117" s="41"/>
      <c r="K117" s="41">
        <v>1</v>
      </c>
      <c r="L117" s="41"/>
      <c r="M117" s="41"/>
      <c r="N117" s="41"/>
      <c r="O117" s="41"/>
      <c r="P117" s="41"/>
      <c r="Q117" s="41"/>
      <c r="R117" s="45"/>
      <c r="S117" s="45"/>
      <c r="T117" s="45"/>
      <c r="U117" s="45"/>
      <c r="V117" s="46">
        <f t="shared" si="43"/>
        <v>5</v>
      </c>
      <c r="W117" s="46">
        <f t="shared" si="44"/>
        <v>1</v>
      </c>
      <c r="X117" s="46">
        <f t="shared" si="45"/>
        <v>0</v>
      </c>
      <c r="Y117" s="169">
        <f t="shared" si="46"/>
        <v>0</v>
      </c>
      <c r="Z117" s="250"/>
      <c r="AA117" s="202"/>
      <c r="AB117" s="202"/>
      <c r="AC117" s="202"/>
      <c r="AD117" s="202"/>
      <c r="AE117" s="202"/>
      <c r="AF117" s="202"/>
      <c r="AG117" s="202"/>
      <c r="AH117" s="202"/>
      <c r="AI117" s="186"/>
      <c r="AJ117" s="186"/>
    </row>
    <row r="118" spans="1:36" ht="18.75" x14ac:dyDescent="0.25">
      <c r="A118" s="333"/>
      <c r="B118" s="371"/>
      <c r="C118" s="388"/>
      <c r="D118" s="385"/>
      <c r="E118" s="7" t="s">
        <v>217</v>
      </c>
      <c r="F118" s="7">
        <v>27</v>
      </c>
      <c r="G118" s="7">
        <v>16</v>
      </c>
      <c r="H118" s="7">
        <v>8</v>
      </c>
      <c r="I118" s="7">
        <v>3</v>
      </c>
      <c r="J118" s="7">
        <v>16</v>
      </c>
      <c r="K118" s="7">
        <v>6</v>
      </c>
      <c r="L118" s="7"/>
      <c r="M118" s="7"/>
      <c r="N118" s="7"/>
      <c r="O118" s="7"/>
      <c r="P118" s="7"/>
      <c r="Q118" s="7"/>
      <c r="R118" s="45"/>
      <c r="S118" s="45"/>
      <c r="T118" s="45"/>
      <c r="U118" s="45"/>
      <c r="V118" s="46">
        <f t="shared" si="43"/>
        <v>17</v>
      </c>
      <c r="W118" s="46">
        <f t="shared" si="44"/>
        <v>8.3333333333333339</v>
      </c>
      <c r="X118" s="46">
        <f t="shared" si="45"/>
        <v>0</v>
      </c>
      <c r="Y118" s="169">
        <f t="shared" si="46"/>
        <v>0</v>
      </c>
      <c r="Z118" s="250"/>
      <c r="AA118" s="202"/>
      <c r="AB118" s="202"/>
      <c r="AC118" s="202"/>
      <c r="AD118" s="202"/>
      <c r="AE118" s="202"/>
      <c r="AF118" s="202"/>
      <c r="AG118" s="202"/>
      <c r="AH118" s="202"/>
      <c r="AI118" s="186"/>
      <c r="AJ118" s="186"/>
    </row>
    <row r="119" spans="1:36" ht="18.75" x14ac:dyDescent="0.25">
      <c r="A119" s="333"/>
      <c r="B119" s="371"/>
      <c r="C119" s="388"/>
      <c r="D119" s="385"/>
      <c r="E119" s="41" t="s">
        <v>218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/>
      <c r="M119" s="41"/>
      <c r="N119" s="41"/>
      <c r="O119" s="41"/>
      <c r="P119" s="41"/>
      <c r="Q119" s="41"/>
      <c r="R119" s="47"/>
      <c r="S119" s="47"/>
      <c r="T119" s="47"/>
      <c r="U119" s="47"/>
      <c r="V119" s="46">
        <f t="shared" si="43"/>
        <v>0</v>
      </c>
      <c r="W119" s="46">
        <f t="shared" si="44"/>
        <v>0</v>
      </c>
      <c r="X119" s="46">
        <f t="shared" si="45"/>
        <v>0</v>
      </c>
      <c r="Y119" s="169">
        <f t="shared" si="46"/>
        <v>0</v>
      </c>
      <c r="Z119" s="250"/>
      <c r="AA119" s="202"/>
      <c r="AB119" s="202"/>
      <c r="AC119" s="202"/>
      <c r="AD119" s="202"/>
      <c r="AE119" s="202"/>
      <c r="AF119" s="202"/>
      <c r="AG119" s="202"/>
      <c r="AH119" s="202"/>
      <c r="AI119" s="186"/>
      <c r="AJ119" s="186"/>
    </row>
    <row r="120" spans="1:36" ht="18.75" x14ac:dyDescent="0.25">
      <c r="A120" s="333"/>
      <c r="B120" s="371"/>
      <c r="C120" s="388"/>
      <c r="D120" s="385"/>
      <c r="E120" s="7" t="s">
        <v>135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/>
      <c r="M120" s="7"/>
      <c r="N120" s="7"/>
      <c r="O120" s="7"/>
      <c r="P120" s="7"/>
      <c r="Q120" s="7"/>
      <c r="R120" s="45"/>
      <c r="S120" s="45"/>
      <c r="T120" s="45"/>
      <c r="U120" s="45"/>
      <c r="V120" s="46">
        <f t="shared" si="43"/>
        <v>0</v>
      </c>
      <c r="W120" s="46">
        <f t="shared" si="44"/>
        <v>0</v>
      </c>
      <c r="X120" s="46">
        <f t="shared" si="45"/>
        <v>0</v>
      </c>
      <c r="Y120" s="169">
        <f t="shared" si="46"/>
        <v>0</v>
      </c>
      <c r="Z120" s="250"/>
      <c r="AA120" s="202"/>
      <c r="AB120" s="202"/>
      <c r="AC120" s="202"/>
      <c r="AD120" s="202"/>
      <c r="AE120" s="202"/>
      <c r="AF120" s="202"/>
      <c r="AG120" s="202"/>
      <c r="AH120" s="202"/>
      <c r="AI120" s="186"/>
      <c r="AJ120" s="186"/>
    </row>
    <row r="121" spans="1:36" ht="18.75" x14ac:dyDescent="0.25">
      <c r="A121" s="333"/>
      <c r="B121" s="371"/>
      <c r="C121" s="388"/>
      <c r="D121" s="385"/>
      <c r="E121" s="41" t="s">
        <v>219</v>
      </c>
      <c r="F121" s="41">
        <v>33</v>
      </c>
      <c r="G121" s="41">
        <v>33</v>
      </c>
      <c r="H121" s="41">
        <v>41</v>
      </c>
      <c r="I121" s="41">
        <v>23</v>
      </c>
      <c r="J121" s="41">
        <v>18</v>
      </c>
      <c r="K121" s="41">
        <v>26</v>
      </c>
      <c r="L121" s="41"/>
      <c r="M121" s="41"/>
      <c r="N121" s="41"/>
      <c r="O121" s="41"/>
      <c r="P121" s="41"/>
      <c r="Q121" s="41"/>
      <c r="R121" s="47"/>
      <c r="S121" s="47"/>
      <c r="T121" s="47"/>
      <c r="U121" s="47"/>
      <c r="V121" s="46">
        <f t="shared" si="43"/>
        <v>35.666666666666664</v>
      </c>
      <c r="W121" s="46">
        <f t="shared" si="44"/>
        <v>22.333333333333332</v>
      </c>
      <c r="X121" s="46">
        <f t="shared" si="45"/>
        <v>0</v>
      </c>
      <c r="Y121" s="169">
        <f t="shared" si="46"/>
        <v>0</v>
      </c>
      <c r="Z121" s="250"/>
      <c r="AA121" s="202"/>
      <c r="AB121" s="202"/>
      <c r="AC121" s="202"/>
      <c r="AD121" s="202"/>
      <c r="AE121" s="202"/>
      <c r="AF121" s="202"/>
      <c r="AG121" s="202"/>
      <c r="AH121" s="202"/>
      <c r="AI121" s="186"/>
      <c r="AJ121" s="186"/>
    </row>
    <row r="122" spans="1:36" ht="18.75" x14ac:dyDescent="0.25">
      <c r="A122" s="333"/>
      <c r="B122" s="371"/>
      <c r="C122" s="388"/>
      <c r="D122" s="385"/>
      <c r="E122" s="7" t="s">
        <v>220</v>
      </c>
      <c r="F122" s="7">
        <v>0</v>
      </c>
      <c r="G122" s="7">
        <v>0</v>
      </c>
      <c r="H122" s="7"/>
      <c r="I122" s="7">
        <v>0</v>
      </c>
      <c r="J122" s="7">
        <v>0</v>
      </c>
      <c r="K122" s="7"/>
      <c r="L122" s="7"/>
      <c r="M122" s="7"/>
      <c r="N122" s="7"/>
      <c r="O122" s="7"/>
      <c r="P122" s="7"/>
      <c r="Q122" s="7"/>
      <c r="R122" s="45"/>
      <c r="S122" s="45"/>
      <c r="T122" s="45"/>
      <c r="U122" s="45"/>
      <c r="V122" s="46">
        <f t="shared" si="43"/>
        <v>0</v>
      </c>
      <c r="W122" s="46">
        <f t="shared" si="44"/>
        <v>0</v>
      </c>
      <c r="X122" s="46">
        <f t="shared" si="45"/>
        <v>0</v>
      </c>
      <c r="Y122" s="169">
        <f t="shared" si="46"/>
        <v>0</v>
      </c>
      <c r="Z122" s="250"/>
      <c r="AA122" s="202"/>
      <c r="AB122" s="202"/>
      <c r="AC122" s="202"/>
      <c r="AD122" s="202"/>
      <c r="AE122" s="202"/>
      <c r="AF122" s="202"/>
      <c r="AG122" s="202"/>
      <c r="AH122" s="202"/>
      <c r="AI122" s="186"/>
      <c r="AJ122" s="186"/>
    </row>
    <row r="123" spans="1:36" ht="18.75" x14ac:dyDescent="0.25">
      <c r="A123" s="333"/>
      <c r="B123" s="371"/>
      <c r="C123" s="388"/>
      <c r="D123" s="385"/>
      <c r="E123" s="41" t="s">
        <v>221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/>
      <c r="M123" s="41"/>
      <c r="N123" s="41"/>
      <c r="O123" s="41"/>
      <c r="P123" s="41"/>
      <c r="Q123" s="41"/>
      <c r="R123" s="47"/>
      <c r="S123" s="47"/>
      <c r="T123" s="47"/>
      <c r="U123" s="47"/>
      <c r="V123" s="46">
        <f t="shared" si="43"/>
        <v>0</v>
      </c>
      <c r="W123" s="46">
        <f t="shared" si="44"/>
        <v>0</v>
      </c>
      <c r="X123" s="46">
        <f t="shared" si="45"/>
        <v>0</v>
      </c>
      <c r="Y123" s="169">
        <f t="shared" si="46"/>
        <v>0</v>
      </c>
      <c r="Z123" s="250"/>
      <c r="AA123" s="202"/>
      <c r="AB123" s="202"/>
      <c r="AC123" s="202"/>
      <c r="AD123" s="202"/>
      <c r="AE123" s="202"/>
      <c r="AF123" s="202"/>
      <c r="AG123" s="202"/>
      <c r="AH123" s="202"/>
      <c r="AI123" s="186"/>
      <c r="AJ123" s="186"/>
    </row>
    <row r="124" spans="1:36" ht="18.75" x14ac:dyDescent="0.25">
      <c r="A124" s="333"/>
      <c r="B124" s="371"/>
      <c r="C124" s="388"/>
      <c r="D124" s="385"/>
      <c r="E124" s="7" t="s">
        <v>156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1</v>
      </c>
      <c r="L124" s="7"/>
      <c r="M124" s="7"/>
      <c r="N124" s="7"/>
      <c r="O124" s="7"/>
      <c r="P124" s="7"/>
      <c r="Q124" s="7"/>
      <c r="R124" s="45"/>
      <c r="S124" s="45"/>
      <c r="T124" s="45"/>
      <c r="U124" s="45"/>
      <c r="V124" s="46">
        <f t="shared" si="43"/>
        <v>0</v>
      </c>
      <c r="W124" s="46">
        <f t="shared" si="44"/>
        <v>1</v>
      </c>
      <c r="X124" s="46">
        <f t="shared" si="45"/>
        <v>0</v>
      </c>
      <c r="Y124" s="169">
        <f t="shared" si="46"/>
        <v>0</v>
      </c>
      <c r="Z124" s="250"/>
      <c r="AA124" s="202"/>
      <c r="AB124" s="202"/>
      <c r="AC124" s="202"/>
      <c r="AD124" s="202"/>
      <c r="AE124" s="202"/>
      <c r="AF124" s="202"/>
      <c r="AG124" s="202"/>
      <c r="AH124" s="202"/>
      <c r="AI124" s="186"/>
      <c r="AJ124" s="186"/>
    </row>
    <row r="125" spans="1:36" ht="18.75" x14ac:dyDescent="0.25">
      <c r="A125" s="333"/>
      <c r="B125" s="371"/>
      <c r="C125" s="388"/>
      <c r="D125" s="385"/>
      <c r="E125" s="41" t="s">
        <v>222</v>
      </c>
      <c r="F125" s="41">
        <v>10</v>
      </c>
      <c r="G125" s="41">
        <v>23</v>
      </c>
      <c r="H125" s="41">
        <v>32</v>
      </c>
      <c r="I125" s="41">
        <v>14</v>
      </c>
      <c r="J125" s="41">
        <v>11</v>
      </c>
      <c r="K125" s="41">
        <v>24</v>
      </c>
      <c r="L125" s="41"/>
      <c r="M125" s="41"/>
      <c r="N125" s="41"/>
      <c r="O125" s="41"/>
      <c r="P125" s="41"/>
      <c r="Q125" s="41"/>
      <c r="R125" s="47"/>
      <c r="S125" s="47"/>
      <c r="T125" s="47"/>
      <c r="U125" s="47"/>
      <c r="V125" s="46">
        <f t="shared" si="43"/>
        <v>21.666666666666668</v>
      </c>
      <c r="W125" s="46">
        <f t="shared" si="44"/>
        <v>16.333333333333332</v>
      </c>
      <c r="X125" s="46">
        <f t="shared" si="45"/>
        <v>0</v>
      </c>
      <c r="Y125" s="169">
        <f t="shared" si="46"/>
        <v>0</v>
      </c>
      <c r="Z125" s="250"/>
      <c r="AA125" s="202"/>
      <c r="AB125" s="202"/>
      <c r="AC125" s="202"/>
      <c r="AD125" s="202"/>
      <c r="AE125" s="202"/>
      <c r="AF125" s="202"/>
      <c r="AG125" s="202"/>
      <c r="AH125" s="202"/>
      <c r="AI125" s="186"/>
      <c r="AJ125" s="186"/>
    </row>
    <row r="126" spans="1:36" ht="18.75" x14ac:dyDescent="0.25">
      <c r="A126" s="333"/>
      <c r="B126" s="371"/>
      <c r="C126" s="388"/>
      <c r="D126" s="385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45"/>
      <c r="S126" s="45"/>
      <c r="T126" s="45"/>
      <c r="U126" s="45"/>
      <c r="V126" s="46">
        <f t="shared" si="43"/>
        <v>0</v>
      </c>
      <c r="W126" s="46">
        <f t="shared" si="44"/>
        <v>0</v>
      </c>
      <c r="X126" s="46">
        <f t="shared" si="45"/>
        <v>0</v>
      </c>
      <c r="Y126" s="169">
        <f t="shared" si="46"/>
        <v>0</v>
      </c>
      <c r="Z126" s="250"/>
      <c r="AA126" s="202"/>
      <c r="AB126" s="202"/>
      <c r="AC126" s="202"/>
      <c r="AD126" s="202"/>
      <c r="AE126" s="202"/>
      <c r="AF126" s="202"/>
      <c r="AG126" s="202"/>
      <c r="AH126" s="202"/>
      <c r="AI126" s="186"/>
      <c r="AJ126" s="186"/>
    </row>
    <row r="127" spans="1:36" ht="18.75" x14ac:dyDescent="0.25">
      <c r="A127" s="333"/>
      <c r="B127" s="371"/>
      <c r="C127" s="388"/>
      <c r="D127" s="385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7"/>
      <c r="S127" s="47"/>
      <c r="T127" s="47"/>
      <c r="U127" s="47"/>
      <c r="V127" s="46">
        <f t="shared" si="43"/>
        <v>0</v>
      </c>
      <c r="W127" s="46">
        <f t="shared" si="44"/>
        <v>0</v>
      </c>
      <c r="X127" s="46">
        <f t="shared" si="45"/>
        <v>0</v>
      </c>
      <c r="Y127" s="169">
        <f t="shared" si="46"/>
        <v>0</v>
      </c>
      <c r="Z127" s="250"/>
      <c r="AA127" s="202"/>
      <c r="AB127" s="202"/>
      <c r="AC127" s="202"/>
      <c r="AD127" s="202"/>
      <c r="AE127" s="202"/>
      <c r="AF127" s="202"/>
      <c r="AG127" s="202"/>
      <c r="AH127" s="202"/>
      <c r="AI127" s="186"/>
      <c r="AJ127" s="186"/>
    </row>
    <row r="128" spans="1:36" ht="19.5" thickBot="1" x14ac:dyDescent="0.3">
      <c r="A128" s="334"/>
      <c r="B128" s="372"/>
      <c r="C128" s="389"/>
      <c r="D128" s="384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52"/>
      <c r="S128" s="52"/>
      <c r="T128" s="52"/>
      <c r="U128" s="52"/>
      <c r="V128" s="50">
        <f t="shared" si="43"/>
        <v>0</v>
      </c>
      <c r="W128" s="50">
        <f t="shared" si="44"/>
        <v>0</v>
      </c>
      <c r="X128" s="50">
        <f t="shared" si="45"/>
        <v>0</v>
      </c>
      <c r="Y128" s="170">
        <f t="shared" si="46"/>
        <v>0</v>
      </c>
      <c r="Z128" s="251"/>
      <c r="AA128" s="203"/>
      <c r="AB128" s="203"/>
      <c r="AC128" s="203"/>
      <c r="AD128" s="203"/>
      <c r="AE128" s="203"/>
      <c r="AF128" s="203"/>
      <c r="AG128" s="203"/>
      <c r="AH128" s="203"/>
      <c r="AI128" s="187"/>
      <c r="AJ128" s="187"/>
    </row>
    <row r="129" spans="1:36" ht="18.75" x14ac:dyDescent="0.25">
      <c r="A129" s="332">
        <v>16</v>
      </c>
      <c r="B129" s="370" t="s">
        <v>64</v>
      </c>
      <c r="C129" s="359">
        <v>160</v>
      </c>
      <c r="D129" s="383">
        <f>160*0.9</f>
        <v>144</v>
      </c>
      <c r="E129" s="18" t="s">
        <v>223</v>
      </c>
      <c r="F129" s="18">
        <v>1</v>
      </c>
      <c r="G129" s="18">
        <v>1</v>
      </c>
      <c r="H129" s="18">
        <v>1</v>
      </c>
      <c r="I129" s="18">
        <v>1</v>
      </c>
      <c r="J129" s="18">
        <v>1</v>
      </c>
      <c r="K129" s="18">
        <v>1</v>
      </c>
      <c r="L129" s="18"/>
      <c r="M129" s="18"/>
      <c r="N129" s="18"/>
      <c r="O129" s="18"/>
      <c r="P129" s="18"/>
      <c r="Q129" s="18"/>
      <c r="R129" s="55">
        <v>370</v>
      </c>
      <c r="S129" s="55">
        <v>370</v>
      </c>
      <c r="T129" s="55">
        <v>388</v>
      </c>
      <c r="U129" s="55">
        <v>388</v>
      </c>
      <c r="V129" s="56">
        <f t="shared" si="43"/>
        <v>1</v>
      </c>
      <c r="W129" s="56">
        <f t="shared" si="44"/>
        <v>1</v>
      </c>
      <c r="X129" s="56">
        <f t="shared" si="45"/>
        <v>0</v>
      </c>
      <c r="Y129" s="171">
        <f t="shared" si="46"/>
        <v>0</v>
      </c>
      <c r="Z129" s="267">
        <f>SUM(V129:V132)</f>
        <v>43.333333333333336</v>
      </c>
      <c r="AA129" s="264">
        <f>SUM(W129:W132)</f>
        <v>43.333333333333336</v>
      </c>
      <c r="AB129" s="264">
        <f>SUM(X129:X132)</f>
        <v>0</v>
      </c>
      <c r="AC129" s="264">
        <f>SUM(Y129:Y132)</f>
        <v>0</v>
      </c>
      <c r="AD129" s="201">
        <f t="shared" ref="AD129:AG133" si="51">Z129*0.38*0.9*SQRT(3)</f>
        <v>25.668992968170762</v>
      </c>
      <c r="AE129" s="201">
        <f t="shared" si="51"/>
        <v>25.668992968170762</v>
      </c>
      <c r="AF129" s="201">
        <f t="shared" si="51"/>
        <v>0</v>
      </c>
      <c r="AG129" s="201">
        <f t="shared" si="51"/>
        <v>0</v>
      </c>
      <c r="AH129" s="264">
        <f>MAX(Z129:AC132)</f>
        <v>43.333333333333336</v>
      </c>
      <c r="AI129" s="185">
        <f t="shared" ref="AI129" si="52">AH129*0.38*0.9*SQRT(3)</f>
        <v>25.668992968170762</v>
      </c>
      <c r="AJ129" s="185">
        <f>D129-AI129</f>
        <v>118.33100703182924</v>
      </c>
    </row>
    <row r="130" spans="1:36" ht="18.75" x14ac:dyDescent="0.25">
      <c r="A130" s="333"/>
      <c r="B130" s="371"/>
      <c r="C130" s="369"/>
      <c r="D130" s="385"/>
      <c r="E130" s="7" t="s">
        <v>224</v>
      </c>
      <c r="F130" s="7">
        <v>43</v>
      </c>
      <c r="G130" s="7">
        <v>41</v>
      </c>
      <c r="H130" s="7">
        <v>43</v>
      </c>
      <c r="I130" s="7">
        <v>43</v>
      </c>
      <c r="J130" s="7">
        <v>42</v>
      </c>
      <c r="K130" s="7">
        <v>42</v>
      </c>
      <c r="L130" s="7"/>
      <c r="M130" s="7"/>
      <c r="N130" s="7"/>
      <c r="O130" s="7"/>
      <c r="P130" s="7"/>
      <c r="Q130" s="7"/>
      <c r="R130" s="45"/>
      <c r="S130" s="45"/>
      <c r="T130" s="45"/>
      <c r="U130" s="45"/>
      <c r="V130" s="46">
        <f t="shared" si="43"/>
        <v>42.333333333333336</v>
      </c>
      <c r="W130" s="46">
        <f t="shared" si="44"/>
        <v>42.333333333333336</v>
      </c>
      <c r="X130" s="46">
        <f t="shared" si="45"/>
        <v>0</v>
      </c>
      <c r="Y130" s="169">
        <f t="shared" si="46"/>
        <v>0</v>
      </c>
      <c r="Z130" s="250"/>
      <c r="AA130" s="202"/>
      <c r="AB130" s="202"/>
      <c r="AC130" s="202"/>
      <c r="AD130" s="202"/>
      <c r="AE130" s="202"/>
      <c r="AF130" s="202"/>
      <c r="AG130" s="202"/>
      <c r="AH130" s="202"/>
      <c r="AI130" s="186"/>
      <c r="AJ130" s="186"/>
    </row>
    <row r="131" spans="1:36" ht="18.75" x14ac:dyDescent="0.25">
      <c r="A131" s="333"/>
      <c r="B131" s="371"/>
      <c r="C131" s="369"/>
      <c r="D131" s="385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7"/>
      <c r="S131" s="47"/>
      <c r="T131" s="47"/>
      <c r="U131" s="47"/>
      <c r="V131" s="46">
        <f t="shared" si="43"/>
        <v>0</v>
      </c>
      <c r="W131" s="46">
        <f t="shared" si="44"/>
        <v>0</v>
      </c>
      <c r="X131" s="46">
        <f t="shared" si="45"/>
        <v>0</v>
      </c>
      <c r="Y131" s="169">
        <f t="shared" si="46"/>
        <v>0</v>
      </c>
      <c r="Z131" s="250"/>
      <c r="AA131" s="202"/>
      <c r="AB131" s="202"/>
      <c r="AC131" s="202"/>
      <c r="AD131" s="202"/>
      <c r="AE131" s="202"/>
      <c r="AF131" s="202"/>
      <c r="AG131" s="202"/>
      <c r="AH131" s="202"/>
      <c r="AI131" s="186"/>
      <c r="AJ131" s="186"/>
    </row>
    <row r="132" spans="1:36" ht="19.5" thickBot="1" x14ac:dyDescent="0.3">
      <c r="A132" s="334"/>
      <c r="B132" s="372"/>
      <c r="C132" s="360"/>
      <c r="D132" s="384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52"/>
      <c r="S132" s="52"/>
      <c r="T132" s="52"/>
      <c r="U132" s="52"/>
      <c r="V132" s="50">
        <f t="shared" si="43"/>
        <v>0</v>
      </c>
      <c r="W132" s="50">
        <f t="shared" si="44"/>
        <v>0</v>
      </c>
      <c r="X132" s="50">
        <f t="shared" si="45"/>
        <v>0</v>
      </c>
      <c r="Y132" s="170">
        <f t="shared" si="46"/>
        <v>0</v>
      </c>
      <c r="Z132" s="251"/>
      <c r="AA132" s="203"/>
      <c r="AB132" s="203"/>
      <c r="AC132" s="203"/>
      <c r="AD132" s="203"/>
      <c r="AE132" s="203"/>
      <c r="AF132" s="203"/>
      <c r="AG132" s="203"/>
      <c r="AH132" s="203"/>
      <c r="AI132" s="187"/>
      <c r="AJ132" s="187"/>
    </row>
    <row r="133" spans="1:36" ht="18.75" x14ac:dyDescent="0.25">
      <c r="A133" s="332">
        <v>17</v>
      </c>
      <c r="B133" s="370" t="s">
        <v>70</v>
      </c>
      <c r="C133" s="359">
        <v>250</v>
      </c>
      <c r="D133" s="383">
        <f>250*0.9</f>
        <v>225</v>
      </c>
      <c r="E133" s="18" t="s">
        <v>223</v>
      </c>
      <c r="F133" s="18">
        <v>0.3</v>
      </c>
      <c r="G133" s="18">
        <v>1.2</v>
      </c>
      <c r="H133" s="18">
        <v>1.8</v>
      </c>
      <c r="I133" s="18">
        <v>1.5</v>
      </c>
      <c r="J133" s="18">
        <v>10</v>
      </c>
      <c r="K133" s="18">
        <v>23</v>
      </c>
      <c r="L133" s="18"/>
      <c r="M133" s="18"/>
      <c r="N133" s="18"/>
      <c r="O133" s="18"/>
      <c r="P133" s="18"/>
      <c r="Q133" s="18"/>
      <c r="R133" s="55">
        <v>355</v>
      </c>
      <c r="S133" s="55">
        <v>355</v>
      </c>
      <c r="T133" s="55">
        <v>384</v>
      </c>
      <c r="U133" s="55">
        <v>387</v>
      </c>
      <c r="V133" s="56">
        <f t="shared" ref="V133:V151" si="53">IF(AND(F133=0,G133=0,H133=0),0,IF(AND(F133=0,G133=0),H133,IF(AND(F133=0,H133=0),G133,IF(AND(G133=0,H133=0),F133,IF(F133=0,(G133+H133)/2,IF(G133=0,(F133+H133)/2,IF(H133=0,(F133+G133)/2,(F133+G133+H133)/3)))))))</f>
        <v>1.0999999999999999</v>
      </c>
      <c r="W133" s="56">
        <f t="shared" ref="W133:W151" si="54">IF(AND(I133=0,J133=0,K133=0),0,IF(AND(I133=0,J133=0),K133,IF(AND(I133=0,K133=0),J133,IF(AND(J133=0,K133=0),I133,IF(I133=0,(J133+K133)/2,IF(J133=0,(I133+K133)/2,IF(K133=0,(I133+J133)/2,(I133+J133+K133)/3)))))))</f>
        <v>11.5</v>
      </c>
      <c r="X133" s="56">
        <f t="shared" ref="X133:X151" si="55">IF(AND(L133=0,M133=0,N133=0),0,IF(AND(L133=0,M133=0),N133,IF(AND(L133=0,N133=0),M133,IF(AND(M133=0,N133=0),L133,IF(L133=0,(M133+N133)/2,IF(M133=0,(L133+N133)/2,IF(N133=0,(L133+M133)/2,(L133+M133+N133)/3)))))))</f>
        <v>0</v>
      </c>
      <c r="Y133" s="171">
        <f t="shared" ref="Y133:Y151" si="56">IF(AND(O133=0,P133=0,Q133=0),0,IF(AND(O133=0,P133=0),Q133,IF(AND(O133=0,Q133=0),P133,IF(AND(P133=0,Q133=0),O133,IF(O133=0,(P133+Q133)/2,IF(P133=0,(O133+Q133)/2,IF(Q133=0,(O133+P133)/2,(O133+P133+Q133)/3)))))))</f>
        <v>0</v>
      </c>
      <c r="Z133" s="267">
        <f>SUM(V133:V134)</f>
        <v>1.0999999999999999</v>
      </c>
      <c r="AA133" s="264">
        <f>SUM(W133:W134)</f>
        <v>11.5</v>
      </c>
      <c r="AB133" s="264">
        <f>SUM(X133:X134)</f>
        <v>0</v>
      </c>
      <c r="AC133" s="264">
        <f>SUM(Y133:Y134)</f>
        <v>0</v>
      </c>
      <c r="AD133" s="201">
        <f t="shared" ref="AD133" si="57">Z133*0.38*0.9*SQRT(3)</f>
        <v>0.65159751380741149</v>
      </c>
      <c r="AE133" s="201">
        <f t="shared" si="51"/>
        <v>6.8121558261683948</v>
      </c>
      <c r="AF133" s="201">
        <f t="shared" si="51"/>
        <v>0</v>
      </c>
      <c r="AG133" s="201">
        <f t="shared" si="51"/>
        <v>0</v>
      </c>
      <c r="AH133" s="264">
        <f>MAX(Z133:AC134)</f>
        <v>11.5</v>
      </c>
      <c r="AI133" s="185">
        <f t="shared" ref="AI133" si="58">AH133*0.38*0.9*SQRT(3)</f>
        <v>6.8121558261683948</v>
      </c>
      <c r="AJ133" s="185">
        <f>D133-AI133</f>
        <v>218.18784417383159</v>
      </c>
    </row>
    <row r="134" spans="1:36" ht="19.5" thickBot="1" x14ac:dyDescent="0.3">
      <c r="A134" s="334"/>
      <c r="B134" s="372"/>
      <c r="C134" s="360"/>
      <c r="D134" s="384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52"/>
      <c r="S134" s="52"/>
      <c r="T134" s="52"/>
      <c r="U134" s="52"/>
      <c r="V134" s="50">
        <f t="shared" si="53"/>
        <v>0</v>
      </c>
      <c r="W134" s="50">
        <f t="shared" si="54"/>
        <v>0</v>
      </c>
      <c r="X134" s="50">
        <f t="shared" si="55"/>
        <v>0</v>
      </c>
      <c r="Y134" s="170">
        <f t="shared" si="56"/>
        <v>0</v>
      </c>
      <c r="Z134" s="251"/>
      <c r="AA134" s="203"/>
      <c r="AB134" s="203"/>
      <c r="AC134" s="203"/>
      <c r="AD134" s="203"/>
      <c r="AE134" s="203"/>
      <c r="AF134" s="203"/>
      <c r="AG134" s="203"/>
      <c r="AH134" s="203"/>
      <c r="AI134" s="187"/>
      <c r="AJ134" s="187"/>
    </row>
    <row r="135" spans="1:36" ht="18.75" x14ac:dyDescent="0.25">
      <c r="A135" s="332">
        <v>18</v>
      </c>
      <c r="B135" s="370" t="s">
        <v>72</v>
      </c>
      <c r="C135" s="387">
        <v>630.63</v>
      </c>
      <c r="D135" s="383">
        <f>(630+630)*0.9</f>
        <v>1134</v>
      </c>
      <c r="E135" s="18" t="s">
        <v>225</v>
      </c>
      <c r="F135" s="18">
        <v>6</v>
      </c>
      <c r="G135" s="18">
        <v>5.5</v>
      </c>
      <c r="H135" s="18">
        <v>1.5</v>
      </c>
      <c r="I135" s="18">
        <v>5.5</v>
      </c>
      <c r="J135" s="18">
        <v>7</v>
      </c>
      <c r="K135" s="18">
        <v>1</v>
      </c>
      <c r="L135" s="18"/>
      <c r="M135" s="18"/>
      <c r="N135" s="18"/>
      <c r="O135" s="18"/>
      <c r="P135" s="18"/>
      <c r="Q135" s="18"/>
      <c r="R135" s="55">
        <v>376</v>
      </c>
      <c r="S135" s="55">
        <v>376</v>
      </c>
      <c r="T135" s="55">
        <v>384</v>
      </c>
      <c r="U135" s="55">
        <v>390</v>
      </c>
      <c r="V135" s="56">
        <f t="shared" si="53"/>
        <v>4.333333333333333</v>
      </c>
      <c r="W135" s="56">
        <f t="shared" si="54"/>
        <v>4.5</v>
      </c>
      <c r="X135" s="56">
        <f t="shared" si="55"/>
        <v>0</v>
      </c>
      <c r="Y135" s="171">
        <f t="shared" si="56"/>
        <v>0</v>
      </c>
      <c r="Z135" s="267">
        <f>SUM(V135:V138)</f>
        <v>42.85</v>
      </c>
      <c r="AA135" s="264">
        <f>SUM(W135:W138)</f>
        <v>42.75</v>
      </c>
      <c r="AB135" s="264">
        <f>SUM(X135:X138)</f>
        <v>0</v>
      </c>
      <c r="AC135" s="264">
        <f>SUM(Y135:Y138)</f>
        <v>0</v>
      </c>
      <c r="AD135" s="201">
        <f t="shared" ref="AD135:AG139" si="59">Z135*0.38*0.9*SQRT(3)</f>
        <v>25.382684969679627</v>
      </c>
      <c r="AE135" s="201">
        <f t="shared" si="59"/>
        <v>25.323448832060773</v>
      </c>
      <c r="AF135" s="201">
        <f t="shared" si="59"/>
        <v>0</v>
      </c>
      <c r="AG135" s="201">
        <f t="shared" si="59"/>
        <v>0</v>
      </c>
      <c r="AH135" s="264">
        <f>MAX(Z135:AC138)</f>
        <v>42.85</v>
      </c>
      <c r="AI135" s="185">
        <f t="shared" ref="AI135" si="60">AH135*0.38*0.9*SQRT(3)</f>
        <v>25.382684969679627</v>
      </c>
      <c r="AJ135" s="185">
        <f>D135-AI135</f>
        <v>1108.6173150303205</v>
      </c>
    </row>
    <row r="136" spans="1:36" ht="18.75" x14ac:dyDescent="0.25">
      <c r="A136" s="333"/>
      <c r="B136" s="371"/>
      <c r="C136" s="388"/>
      <c r="D136" s="385"/>
      <c r="E136" s="7" t="s">
        <v>226</v>
      </c>
      <c r="F136" s="7">
        <v>44</v>
      </c>
      <c r="G136" s="7">
        <v>35</v>
      </c>
      <c r="H136" s="7">
        <v>34</v>
      </c>
      <c r="I136" s="7">
        <v>39</v>
      </c>
      <c r="J136" s="7">
        <v>34</v>
      </c>
      <c r="K136" s="7">
        <v>35</v>
      </c>
      <c r="L136" s="7"/>
      <c r="M136" s="7"/>
      <c r="N136" s="7"/>
      <c r="O136" s="7"/>
      <c r="P136" s="7"/>
      <c r="Q136" s="7"/>
      <c r="R136" s="45"/>
      <c r="S136" s="45"/>
      <c r="T136" s="45"/>
      <c r="U136" s="45"/>
      <c r="V136" s="46">
        <f t="shared" si="53"/>
        <v>37.666666666666664</v>
      </c>
      <c r="W136" s="46">
        <f t="shared" si="54"/>
        <v>36</v>
      </c>
      <c r="X136" s="46">
        <f t="shared" si="55"/>
        <v>0</v>
      </c>
      <c r="Y136" s="169">
        <f t="shared" si="56"/>
        <v>0</v>
      </c>
      <c r="Z136" s="250"/>
      <c r="AA136" s="202"/>
      <c r="AB136" s="202"/>
      <c r="AC136" s="202"/>
      <c r="AD136" s="202"/>
      <c r="AE136" s="202"/>
      <c r="AF136" s="202"/>
      <c r="AG136" s="202"/>
      <c r="AH136" s="202"/>
      <c r="AI136" s="186"/>
      <c r="AJ136" s="186"/>
    </row>
    <row r="137" spans="1:36" ht="18.75" x14ac:dyDescent="0.25">
      <c r="A137" s="333"/>
      <c r="B137" s="371"/>
      <c r="C137" s="388"/>
      <c r="D137" s="385"/>
      <c r="E137" s="41" t="s">
        <v>227</v>
      </c>
      <c r="F137" s="41">
        <v>0</v>
      </c>
      <c r="G137" s="41">
        <v>0.5</v>
      </c>
      <c r="H137" s="41">
        <v>1.2</v>
      </c>
      <c r="I137" s="41">
        <v>3.5</v>
      </c>
      <c r="J137" s="41">
        <v>0</v>
      </c>
      <c r="K137" s="41">
        <v>1</v>
      </c>
      <c r="L137" s="41"/>
      <c r="M137" s="41"/>
      <c r="N137" s="41"/>
      <c r="O137" s="41"/>
      <c r="P137" s="41"/>
      <c r="Q137" s="41"/>
      <c r="R137" s="45"/>
      <c r="S137" s="45"/>
      <c r="T137" s="45"/>
      <c r="U137" s="45"/>
      <c r="V137" s="46">
        <f t="shared" si="53"/>
        <v>0.85</v>
      </c>
      <c r="W137" s="46">
        <f t="shared" si="54"/>
        <v>2.25</v>
      </c>
      <c r="X137" s="46">
        <f t="shared" si="55"/>
        <v>0</v>
      </c>
      <c r="Y137" s="169">
        <f t="shared" si="56"/>
        <v>0</v>
      </c>
      <c r="Z137" s="250"/>
      <c r="AA137" s="202"/>
      <c r="AB137" s="202"/>
      <c r="AC137" s="202"/>
      <c r="AD137" s="202"/>
      <c r="AE137" s="202"/>
      <c r="AF137" s="202"/>
      <c r="AG137" s="202"/>
      <c r="AH137" s="202"/>
      <c r="AI137" s="186"/>
      <c r="AJ137" s="186"/>
    </row>
    <row r="138" spans="1:36" ht="19.5" thickBot="1" x14ac:dyDescent="0.3">
      <c r="A138" s="334"/>
      <c r="B138" s="372"/>
      <c r="C138" s="389"/>
      <c r="D138" s="384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52"/>
      <c r="S138" s="52"/>
      <c r="T138" s="52"/>
      <c r="U138" s="52"/>
      <c r="V138" s="50">
        <f t="shared" si="53"/>
        <v>0</v>
      </c>
      <c r="W138" s="50">
        <f t="shared" si="54"/>
        <v>0</v>
      </c>
      <c r="X138" s="50">
        <f t="shared" si="55"/>
        <v>0</v>
      </c>
      <c r="Y138" s="170">
        <f t="shared" si="56"/>
        <v>0</v>
      </c>
      <c r="Z138" s="251"/>
      <c r="AA138" s="203"/>
      <c r="AB138" s="203"/>
      <c r="AC138" s="203"/>
      <c r="AD138" s="203"/>
      <c r="AE138" s="203"/>
      <c r="AF138" s="203"/>
      <c r="AG138" s="203"/>
      <c r="AH138" s="203"/>
      <c r="AI138" s="187"/>
      <c r="AJ138" s="187"/>
    </row>
    <row r="139" spans="1:36" ht="18.75" x14ac:dyDescent="0.25">
      <c r="A139" s="332">
        <v>19</v>
      </c>
      <c r="B139" s="370" t="s">
        <v>255</v>
      </c>
      <c r="C139" s="387">
        <v>400.25</v>
      </c>
      <c r="D139" s="383">
        <f>(400+250)*0.9</f>
        <v>585</v>
      </c>
      <c r="E139" s="18" t="s">
        <v>228</v>
      </c>
      <c r="F139" s="18">
        <v>17</v>
      </c>
      <c r="G139" s="18">
        <v>24</v>
      </c>
      <c r="H139" s="18">
        <v>29</v>
      </c>
      <c r="I139" s="18">
        <v>28</v>
      </c>
      <c r="J139" s="18">
        <v>43</v>
      </c>
      <c r="K139" s="18">
        <v>41</v>
      </c>
      <c r="L139" s="18"/>
      <c r="M139" s="18"/>
      <c r="N139" s="18"/>
      <c r="O139" s="18"/>
      <c r="P139" s="18"/>
      <c r="Q139" s="18"/>
      <c r="R139" s="55">
        <v>393</v>
      </c>
      <c r="S139" s="55">
        <v>393</v>
      </c>
      <c r="T139" s="55">
        <v>396</v>
      </c>
      <c r="U139" s="55">
        <v>395</v>
      </c>
      <c r="V139" s="56">
        <f t="shared" si="53"/>
        <v>23.333333333333332</v>
      </c>
      <c r="W139" s="56">
        <f t="shared" si="54"/>
        <v>37.333333333333336</v>
      </c>
      <c r="X139" s="56">
        <f t="shared" si="55"/>
        <v>0</v>
      </c>
      <c r="Y139" s="171">
        <f t="shared" si="56"/>
        <v>0</v>
      </c>
      <c r="Z139" s="267">
        <f>SUM(V139:V150)</f>
        <v>210.16666666666666</v>
      </c>
      <c r="AA139" s="264">
        <f>SUM(W139:W150)</f>
        <v>230.5</v>
      </c>
      <c r="AB139" s="264">
        <f>SUM(X139:X150)</f>
        <v>0</v>
      </c>
      <c r="AC139" s="264">
        <f>SUM(Y139:Y150)</f>
        <v>0</v>
      </c>
      <c r="AD139" s="201">
        <f t="shared" ref="AD139" si="61">Z139*0.38*0.9*SQRT(3)</f>
        <v>124.49461589562817</v>
      </c>
      <c r="AE139" s="201">
        <f t="shared" si="59"/>
        <v>136.53929721146216</v>
      </c>
      <c r="AF139" s="201">
        <f t="shared" si="59"/>
        <v>0</v>
      </c>
      <c r="AG139" s="201">
        <f t="shared" si="59"/>
        <v>0</v>
      </c>
      <c r="AH139" s="264">
        <f>MAX(Z139:AC150)</f>
        <v>230.5</v>
      </c>
      <c r="AI139" s="185">
        <f t="shared" ref="AI139" si="62">AH139*0.38*0.9*SQRT(3)</f>
        <v>136.53929721146216</v>
      </c>
      <c r="AJ139" s="185">
        <f>D139-AI139</f>
        <v>448.46070278853784</v>
      </c>
    </row>
    <row r="140" spans="1:36" ht="31.5" x14ac:dyDescent="0.25">
      <c r="A140" s="333"/>
      <c r="B140" s="371"/>
      <c r="C140" s="388"/>
      <c r="D140" s="385"/>
      <c r="E140" s="7" t="s">
        <v>825</v>
      </c>
      <c r="F140" s="7">
        <v>0</v>
      </c>
      <c r="G140" s="7"/>
      <c r="H140" s="7"/>
      <c r="I140" s="7">
        <v>0</v>
      </c>
      <c r="J140" s="7"/>
      <c r="K140" s="7"/>
      <c r="L140" s="7"/>
      <c r="M140" s="7"/>
      <c r="N140" s="7"/>
      <c r="O140" s="7"/>
      <c r="P140" s="7"/>
      <c r="Q140" s="7"/>
      <c r="R140" s="45"/>
      <c r="S140" s="45"/>
      <c r="T140" s="45"/>
      <c r="U140" s="45"/>
      <c r="V140" s="46">
        <f t="shared" si="53"/>
        <v>0</v>
      </c>
      <c r="W140" s="46">
        <f t="shared" si="54"/>
        <v>0</v>
      </c>
      <c r="X140" s="46">
        <f t="shared" si="55"/>
        <v>0</v>
      </c>
      <c r="Y140" s="169">
        <f t="shared" si="56"/>
        <v>0</v>
      </c>
      <c r="Z140" s="250"/>
      <c r="AA140" s="202"/>
      <c r="AB140" s="202"/>
      <c r="AC140" s="202"/>
      <c r="AD140" s="202"/>
      <c r="AE140" s="202"/>
      <c r="AF140" s="202"/>
      <c r="AG140" s="202"/>
      <c r="AH140" s="202"/>
      <c r="AI140" s="186"/>
      <c r="AJ140" s="186"/>
    </row>
    <row r="141" spans="1:36" ht="18.75" x14ac:dyDescent="0.25">
      <c r="A141" s="333"/>
      <c r="B141" s="371"/>
      <c r="C141" s="388"/>
      <c r="D141" s="385"/>
      <c r="E141" s="41" t="s">
        <v>229</v>
      </c>
      <c r="F141" s="41">
        <v>31</v>
      </c>
      <c r="G141" s="41">
        <v>4</v>
      </c>
      <c r="H141" s="41">
        <v>15</v>
      </c>
      <c r="I141" s="41">
        <v>17</v>
      </c>
      <c r="J141" s="41">
        <v>6</v>
      </c>
      <c r="K141" s="41">
        <v>9</v>
      </c>
      <c r="L141" s="41"/>
      <c r="M141" s="41"/>
      <c r="N141" s="41"/>
      <c r="O141" s="41"/>
      <c r="P141" s="41"/>
      <c r="Q141" s="41"/>
      <c r="R141" s="45"/>
      <c r="S141" s="45"/>
      <c r="T141" s="45"/>
      <c r="U141" s="45"/>
      <c r="V141" s="46">
        <f t="shared" si="53"/>
        <v>16.666666666666668</v>
      </c>
      <c r="W141" s="46">
        <f t="shared" si="54"/>
        <v>10.666666666666666</v>
      </c>
      <c r="X141" s="46">
        <f t="shared" si="55"/>
        <v>0</v>
      </c>
      <c r="Y141" s="169">
        <f t="shared" si="56"/>
        <v>0</v>
      </c>
      <c r="Z141" s="250"/>
      <c r="AA141" s="202"/>
      <c r="AB141" s="202"/>
      <c r="AC141" s="202"/>
      <c r="AD141" s="202"/>
      <c r="AE141" s="202"/>
      <c r="AF141" s="202"/>
      <c r="AG141" s="202"/>
      <c r="AH141" s="202"/>
      <c r="AI141" s="186"/>
      <c r="AJ141" s="186"/>
    </row>
    <row r="142" spans="1:36" ht="18.75" x14ac:dyDescent="0.25">
      <c r="A142" s="333"/>
      <c r="B142" s="371"/>
      <c r="C142" s="388"/>
      <c r="D142" s="385"/>
      <c r="E142" s="7" t="s">
        <v>230</v>
      </c>
      <c r="F142" s="7">
        <v>11</v>
      </c>
      <c r="G142" s="7">
        <v>58</v>
      </c>
      <c r="H142" s="7">
        <v>16</v>
      </c>
      <c r="I142" s="7">
        <v>13</v>
      </c>
      <c r="J142" s="7">
        <v>23</v>
      </c>
      <c r="K142" s="7">
        <v>45</v>
      </c>
      <c r="L142" s="7"/>
      <c r="M142" s="7"/>
      <c r="N142" s="7"/>
      <c r="O142" s="7"/>
      <c r="P142" s="7"/>
      <c r="Q142" s="7"/>
      <c r="R142" s="45"/>
      <c r="S142" s="45"/>
      <c r="T142" s="45"/>
      <c r="U142" s="45"/>
      <c r="V142" s="46">
        <f t="shared" si="53"/>
        <v>28.333333333333332</v>
      </c>
      <c r="W142" s="46">
        <f t="shared" si="54"/>
        <v>27</v>
      </c>
      <c r="X142" s="46">
        <f t="shared" si="55"/>
        <v>0</v>
      </c>
      <c r="Y142" s="169">
        <f t="shared" si="56"/>
        <v>0</v>
      </c>
      <c r="Z142" s="250"/>
      <c r="AA142" s="202"/>
      <c r="AB142" s="202"/>
      <c r="AC142" s="202"/>
      <c r="AD142" s="202"/>
      <c r="AE142" s="202"/>
      <c r="AF142" s="202"/>
      <c r="AG142" s="202"/>
      <c r="AH142" s="202"/>
      <c r="AI142" s="186"/>
      <c r="AJ142" s="186"/>
    </row>
    <row r="143" spans="1:36" ht="18.75" x14ac:dyDescent="0.25">
      <c r="A143" s="333"/>
      <c r="B143" s="371"/>
      <c r="C143" s="388"/>
      <c r="D143" s="385"/>
      <c r="E143" s="41" t="s">
        <v>231</v>
      </c>
      <c r="F143" s="41">
        <v>0</v>
      </c>
      <c r="G143" s="41">
        <v>53</v>
      </c>
      <c r="H143" s="41">
        <v>10</v>
      </c>
      <c r="I143" s="41">
        <v>0</v>
      </c>
      <c r="J143" s="41">
        <v>29</v>
      </c>
      <c r="K143" s="41">
        <v>26</v>
      </c>
      <c r="L143" s="41"/>
      <c r="M143" s="41"/>
      <c r="N143" s="41"/>
      <c r="O143" s="41"/>
      <c r="P143" s="41"/>
      <c r="Q143" s="41"/>
      <c r="R143" s="47"/>
      <c r="S143" s="47"/>
      <c r="T143" s="47"/>
      <c r="U143" s="47"/>
      <c r="V143" s="46">
        <f t="shared" si="53"/>
        <v>31.5</v>
      </c>
      <c r="W143" s="46">
        <f t="shared" si="54"/>
        <v>27.5</v>
      </c>
      <c r="X143" s="46">
        <f t="shared" si="55"/>
        <v>0</v>
      </c>
      <c r="Y143" s="169">
        <f t="shared" si="56"/>
        <v>0</v>
      </c>
      <c r="Z143" s="250"/>
      <c r="AA143" s="202"/>
      <c r="AB143" s="202"/>
      <c r="AC143" s="202"/>
      <c r="AD143" s="202"/>
      <c r="AE143" s="202"/>
      <c r="AF143" s="202"/>
      <c r="AG143" s="202"/>
      <c r="AH143" s="202"/>
      <c r="AI143" s="186"/>
      <c r="AJ143" s="186"/>
    </row>
    <row r="144" spans="1:36" ht="18.75" x14ac:dyDescent="0.25">
      <c r="A144" s="333"/>
      <c r="B144" s="371"/>
      <c r="C144" s="388"/>
      <c r="D144" s="385"/>
      <c r="E144" s="7" t="s">
        <v>232</v>
      </c>
      <c r="F144" s="7">
        <v>16</v>
      </c>
      <c r="G144" s="7">
        <v>17</v>
      </c>
      <c r="H144" s="7">
        <v>43</v>
      </c>
      <c r="I144" s="7">
        <v>10</v>
      </c>
      <c r="J144" s="7">
        <v>22</v>
      </c>
      <c r="K144" s="7">
        <v>7</v>
      </c>
      <c r="L144" s="7"/>
      <c r="M144" s="7"/>
      <c r="N144" s="7"/>
      <c r="O144" s="7"/>
      <c r="P144" s="7"/>
      <c r="Q144" s="7"/>
      <c r="R144" s="45"/>
      <c r="S144" s="45"/>
      <c r="T144" s="45"/>
      <c r="U144" s="45"/>
      <c r="V144" s="46">
        <f t="shared" si="53"/>
        <v>25.333333333333332</v>
      </c>
      <c r="W144" s="46">
        <f t="shared" si="54"/>
        <v>13</v>
      </c>
      <c r="X144" s="46">
        <f t="shared" si="55"/>
        <v>0</v>
      </c>
      <c r="Y144" s="169">
        <f t="shared" si="56"/>
        <v>0</v>
      </c>
      <c r="Z144" s="250"/>
      <c r="AA144" s="202"/>
      <c r="AB144" s="202"/>
      <c r="AC144" s="202"/>
      <c r="AD144" s="202"/>
      <c r="AE144" s="202"/>
      <c r="AF144" s="202"/>
      <c r="AG144" s="202"/>
      <c r="AH144" s="202"/>
      <c r="AI144" s="186"/>
      <c r="AJ144" s="186"/>
    </row>
    <row r="145" spans="1:36" ht="47.25" x14ac:dyDescent="0.25">
      <c r="A145" s="333"/>
      <c r="B145" s="371"/>
      <c r="C145" s="388"/>
      <c r="D145" s="385"/>
      <c r="E145" s="41" t="s">
        <v>233</v>
      </c>
      <c r="F145" s="41">
        <v>37</v>
      </c>
      <c r="G145" s="41">
        <v>66</v>
      </c>
      <c r="H145" s="41">
        <v>59</v>
      </c>
      <c r="I145" s="41">
        <v>70</v>
      </c>
      <c r="J145" s="41">
        <v>74</v>
      </c>
      <c r="K145" s="41">
        <v>90</v>
      </c>
      <c r="L145" s="41"/>
      <c r="M145" s="41"/>
      <c r="N145" s="41"/>
      <c r="O145" s="41"/>
      <c r="P145" s="41"/>
      <c r="Q145" s="41"/>
      <c r="R145" s="47"/>
      <c r="S145" s="47"/>
      <c r="T145" s="47"/>
      <c r="U145" s="47"/>
      <c r="V145" s="46">
        <f t="shared" si="53"/>
        <v>54</v>
      </c>
      <c r="W145" s="46">
        <f t="shared" si="54"/>
        <v>78</v>
      </c>
      <c r="X145" s="46">
        <f t="shared" si="55"/>
        <v>0</v>
      </c>
      <c r="Y145" s="169">
        <f t="shared" si="56"/>
        <v>0</v>
      </c>
      <c r="Z145" s="250"/>
      <c r="AA145" s="202"/>
      <c r="AB145" s="202"/>
      <c r="AC145" s="202"/>
      <c r="AD145" s="202"/>
      <c r="AE145" s="202"/>
      <c r="AF145" s="202"/>
      <c r="AG145" s="202"/>
      <c r="AH145" s="202"/>
      <c r="AI145" s="186"/>
      <c r="AJ145" s="186"/>
    </row>
    <row r="146" spans="1:36" ht="18.75" x14ac:dyDescent="0.25">
      <c r="A146" s="333"/>
      <c r="B146" s="371"/>
      <c r="C146" s="388"/>
      <c r="D146" s="385"/>
      <c r="E146" s="7" t="s">
        <v>23</v>
      </c>
      <c r="F146" s="7">
        <v>17</v>
      </c>
      <c r="G146" s="7">
        <v>26</v>
      </c>
      <c r="H146" s="7">
        <v>5</v>
      </c>
      <c r="I146" s="7">
        <v>29</v>
      </c>
      <c r="J146" s="7">
        <v>11</v>
      </c>
      <c r="K146" s="7">
        <v>2</v>
      </c>
      <c r="L146" s="7"/>
      <c r="M146" s="7"/>
      <c r="N146" s="7"/>
      <c r="O146" s="7"/>
      <c r="P146" s="7"/>
      <c r="Q146" s="7"/>
      <c r="R146" s="45"/>
      <c r="S146" s="45"/>
      <c r="T146" s="45"/>
      <c r="U146" s="45"/>
      <c r="V146" s="46">
        <f t="shared" si="53"/>
        <v>16</v>
      </c>
      <c r="W146" s="46">
        <f t="shared" si="54"/>
        <v>14</v>
      </c>
      <c r="X146" s="46">
        <f t="shared" si="55"/>
        <v>0</v>
      </c>
      <c r="Y146" s="169">
        <f t="shared" si="56"/>
        <v>0</v>
      </c>
      <c r="Z146" s="250"/>
      <c r="AA146" s="202"/>
      <c r="AB146" s="202"/>
      <c r="AC146" s="202"/>
      <c r="AD146" s="202"/>
      <c r="AE146" s="202"/>
      <c r="AF146" s="202"/>
      <c r="AG146" s="202"/>
      <c r="AH146" s="202"/>
      <c r="AI146" s="186"/>
      <c r="AJ146" s="186"/>
    </row>
    <row r="147" spans="1:36" ht="18.75" x14ac:dyDescent="0.25">
      <c r="A147" s="333"/>
      <c r="B147" s="371"/>
      <c r="C147" s="388"/>
      <c r="D147" s="385"/>
      <c r="E147" s="41" t="s">
        <v>234</v>
      </c>
      <c r="F147" s="41"/>
      <c r="G147" s="41"/>
      <c r="H147" s="41">
        <v>10</v>
      </c>
      <c r="I147" s="41"/>
      <c r="J147" s="41"/>
      <c r="K147" s="41">
        <v>13</v>
      </c>
      <c r="L147" s="41"/>
      <c r="M147" s="41"/>
      <c r="N147" s="41"/>
      <c r="O147" s="41"/>
      <c r="P147" s="41"/>
      <c r="Q147" s="41"/>
      <c r="R147" s="47"/>
      <c r="S147" s="47"/>
      <c r="T147" s="47"/>
      <c r="U147" s="47"/>
      <c r="V147" s="46">
        <f t="shared" si="53"/>
        <v>10</v>
      </c>
      <c r="W147" s="46">
        <f t="shared" si="54"/>
        <v>13</v>
      </c>
      <c r="X147" s="46">
        <f t="shared" si="55"/>
        <v>0</v>
      </c>
      <c r="Y147" s="169">
        <f t="shared" si="56"/>
        <v>0</v>
      </c>
      <c r="Z147" s="250"/>
      <c r="AA147" s="202"/>
      <c r="AB147" s="202"/>
      <c r="AC147" s="202"/>
      <c r="AD147" s="202"/>
      <c r="AE147" s="202"/>
      <c r="AF147" s="202"/>
      <c r="AG147" s="202"/>
      <c r="AH147" s="202"/>
      <c r="AI147" s="186"/>
      <c r="AJ147" s="186"/>
    </row>
    <row r="148" spans="1:36" ht="18.75" x14ac:dyDescent="0.25">
      <c r="A148" s="333"/>
      <c r="B148" s="371"/>
      <c r="C148" s="388"/>
      <c r="D148" s="385"/>
      <c r="E148" s="7" t="s">
        <v>235</v>
      </c>
      <c r="F148" s="7">
        <v>5</v>
      </c>
      <c r="G148" s="7"/>
      <c r="H148" s="7"/>
      <c r="I148" s="7">
        <v>10</v>
      </c>
      <c r="J148" s="7"/>
      <c r="K148" s="7"/>
      <c r="L148" s="7"/>
      <c r="M148" s="7"/>
      <c r="N148" s="7"/>
      <c r="O148" s="7"/>
      <c r="P148" s="7"/>
      <c r="Q148" s="7"/>
      <c r="R148" s="45"/>
      <c r="S148" s="45"/>
      <c r="T148" s="45"/>
      <c r="U148" s="45"/>
      <c r="V148" s="46">
        <f t="shared" si="53"/>
        <v>5</v>
      </c>
      <c r="W148" s="46">
        <f t="shared" si="54"/>
        <v>10</v>
      </c>
      <c r="X148" s="46">
        <f t="shared" si="55"/>
        <v>0</v>
      </c>
      <c r="Y148" s="169">
        <f t="shared" si="56"/>
        <v>0</v>
      </c>
      <c r="Z148" s="250"/>
      <c r="AA148" s="202"/>
      <c r="AB148" s="202"/>
      <c r="AC148" s="202"/>
      <c r="AD148" s="202"/>
      <c r="AE148" s="202"/>
      <c r="AF148" s="202"/>
      <c r="AG148" s="202"/>
      <c r="AH148" s="202"/>
      <c r="AI148" s="186"/>
      <c r="AJ148" s="186"/>
    </row>
    <row r="149" spans="1:36" ht="18.75" x14ac:dyDescent="0.25">
      <c r="A149" s="333"/>
      <c r="B149" s="371"/>
      <c r="C149" s="388"/>
      <c r="D149" s="38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7"/>
      <c r="S149" s="47"/>
      <c r="T149" s="47"/>
      <c r="U149" s="47"/>
      <c r="V149" s="46">
        <f t="shared" si="53"/>
        <v>0</v>
      </c>
      <c r="W149" s="46">
        <f t="shared" si="54"/>
        <v>0</v>
      </c>
      <c r="X149" s="46">
        <f t="shared" si="55"/>
        <v>0</v>
      </c>
      <c r="Y149" s="169">
        <f t="shared" si="56"/>
        <v>0</v>
      </c>
      <c r="Z149" s="250"/>
      <c r="AA149" s="202"/>
      <c r="AB149" s="202"/>
      <c r="AC149" s="202"/>
      <c r="AD149" s="202"/>
      <c r="AE149" s="202"/>
      <c r="AF149" s="202"/>
      <c r="AG149" s="202"/>
      <c r="AH149" s="202"/>
      <c r="AI149" s="186"/>
      <c r="AJ149" s="186"/>
    </row>
    <row r="150" spans="1:36" ht="19.5" thickBot="1" x14ac:dyDescent="0.3">
      <c r="A150" s="334"/>
      <c r="B150" s="372"/>
      <c r="C150" s="389"/>
      <c r="D150" s="384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52"/>
      <c r="S150" s="52"/>
      <c r="T150" s="52"/>
      <c r="U150" s="52"/>
      <c r="V150" s="50">
        <f t="shared" si="53"/>
        <v>0</v>
      </c>
      <c r="W150" s="50">
        <f t="shared" si="54"/>
        <v>0</v>
      </c>
      <c r="X150" s="50">
        <f t="shared" si="55"/>
        <v>0</v>
      </c>
      <c r="Y150" s="170">
        <f t="shared" si="56"/>
        <v>0</v>
      </c>
      <c r="Z150" s="251"/>
      <c r="AA150" s="203"/>
      <c r="AB150" s="203"/>
      <c r="AC150" s="203"/>
      <c r="AD150" s="203"/>
      <c r="AE150" s="203"/>
      <c r="AF150" s="203"/>
      <c r="AG150" s="203"/>
      <c r="AH150" s="203"/>
      <c r="AI150" s="187"/>
      <c r="AJ150" s="187"/>
    </row>
    <row r="151" spans="1:36" ht="18.75" x14ac:dyDescent="0.25">
      <c r="A151" s="332">
        <v>20</v>
      </c>
      <c r="B151" s="370" t="s">
        <v>256</v>
      </c>
      <c r="C151" s="359">
        <v>100</v>
      </c>
      <c r="D151" s="383">
        <f>100*0.9</f>
        <v>90</v>
      </c>
      <c r="E151" s="18" t="s">
        <v>117</v>
      </c>
      <c r="F151" s="18">
        <v>18</v>
      </c>
      <c r="G151" s="18">
        <v>12.5</v>
      </c>
      <c r="H151" s="18">
        <v>8</v>
      </c>
      <c r="I151" s="18">
        <v>16</v>
      </c>
      <c r="J151" s="18">
        <v>10</v>
      </c>
      <c r="K151" s="18">
        <v>7</v>
      </c>
      <c r="L151" s="18"/>
      <c r="M151" s="18"/>
      <c r="N151" s="18"/>
      <c r="O151" s="18"/>
      <c r="P151" s="18"/>
      <c r="Q151" s="18"/>
      <c r="R151" s="68">
        <v>385</v>
      </c>
      <c r="S151" s="68">
        <v>385</v>
      </c>
      <c r="T151" s="68">
        <v>390</v>
      </c>
      <c r="U151" s="68">
        <v>390</v>
      </c>
      <c r="V151" s="56">
        <f t="shared" si="53"/>
        <v>12.833333333333334</v>
      </c>
      <c r="W151" s="56">
        <f t="shared" si="54"/>
        <v>11</v>
      </c>
      <c r="X151" s="56">
        <f t="shared" si="55"/>
        <v>0</v>
      </c>
      <c r="Y151" s="171">
        <f t="shared" si="56"/>
        <v>0</v>
      </c>
      <c r="Z151" s="267">
        <f>SUM(V151:V152)</f>
        <v>12.833333333333334</v>
      </c>
      <c r="AA151" s="264">
        <f>SUM(W151:W152)</f>
        <v>11</v>
      </c>
      <c r="AB151" s="264">
        <f>SUM(X151:X152)</f>
        <v>0</v>
      </c>
      <c r="AC151" s="264">
        <f>SUM(Y151:Y152)</f>
        <v>0</v>
      </c>
      <c r="AD151" s="201">
        <f t="shared" ref="AD151:AG151" si="63">Z151*0.38*0.9*SQRT(3)</f>
        <v>7.6019709944198022</v>
      </c>
      <c r="AE151" s="201">
        <f t="shared" si="63"/>
        <v>6.5159751380741158</v>
      </c>
      <c r="AF151" s="201">
        <f t="shared" si="63"/>
        <v>0</v>
      </c>
      <c r="AG151" s="201">
        <f t="shared" si="63"/>
        <v>0</v>
      </c>
      <c r="AH151" s="264">
        <f>MAX(Z151:AC152)</f>
        <v>12.833333333333334</v>
      </c>
      <c r="AI151" s="185">
        <f t="shared" ref="AI151" si="64">AH151*0.38*0.9*SQRT(3)</f>
        <v>7.6019709944198022</v>
      </c>
      <c r="AJ151" s="185">
        <f>D151-AI151</f>
        <v>82.398029005580199</v>
      </c>
    </row>
    <row r="152" spans="1:36" ht="19.5" thickBot="1" x14ac:dyDescent="0.3">
      <c r="A152" s="334"/>
      <c r="B152" s="372"/>
      <c r="C152" s="360"/>
      <c r="D152" s="38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52"/>
      <c r="S152" s="52"/>
      <c r="T152" s="52"/>
      <c r="U152" s="52"/>
      <c r="V152" s="50">
        <f t="shared" ref="V152:V153" si="65">IF(AND(F152=0,G152=0,H152=0),0,IF(AND(F152=0,G152=0),H152,IF(AND(F152=0,H152=0),G152,IF(AND(G152=0,H152=0),F152,IF(F152=0,(G152+H152)/2,IF(G152=0,(F152+H152)/2,IF(H152=0,(F152+G152)/2,(F152+G152+H152)/3)))))))</f>
        <v>0</v>
      </c>
      <c r="W152" s="50">
        <f t="shared" ref="W152:W153" si="66">IF(AND(I152=0,J152=0,K152=0),0,IF(AND(I152=0,J152=0),K152,IF(AND(I152=0,K152=0),J152,IF(AND(J152=0,K152=0),I152,IF(I152=0,(J152+K152)/2,IF(J152=0,(I152+K152)/2,IF(K152=0,(I152+J152)/2,(I152+J152+K152)/3)))))))</f>
        <v>0</v>
      </c>
      <c r="X152" s="50">
        <f t="shared" ref="X152:X153" si="67">IF(AND(L152=0,M152=0,N152=0),0,IF(AND(L152=0,M152=0),N152,IF(AND(L152=0,N152=0),M152,IF(AND(M152=0,N152=0),L152,IF(L152=0,(M152+N152)/2,IF(M152=0,(L152+N152)/2,IF(N152=0,(L152+M152)/2,(L152+M152+N152)/3)))))))</f>
        <v>0</v>
      </c>
      <c r="Y152" s="170">
        <f t="shared" ref="Y152:Y153" si="68">IF(AND(O152=0,P152=0,Q152=0),0,IF(AND(O152=0,P152=0),Q152,IF(AND(O152=0,Q152=0),P152,IF(AND(P152=0,Q152=0),O152,IF(O152=0,(P152+Q152)/2,IF(P152=0,(O152+Q152)/2,IF(Q152=0,(O152+P152)/2,(O152+P152+Q152)/3)))))))</f>
        <v>0</v>
      </c>
      <c r="Z152" s="251"/>
      <c r="AA152" s="203"/>
      <c r="AB152" s="203"/>
      <c r="AC152" s="203"/>
      <c r="AD152" s="203"/>
      <c r="AE152" s="203"/>
      <c r="AF152" s="203"/>
      <c r="AG152" s="203"/>
      <c r="AH152" s="203"/>
      <c r="AI152" s="187"/>
      <c r="AJ152" s="187"/>
    </row>
    <row r="153" spans="1:36" ht="18.75" x14ac:dyDescent="0.25">
      <c r="A153" s="332">
        <v>21</v>
      </c>
      <c r="B153" s="370" t="s">
        <v>257</v>
      </c>
      <c r="C153" s="359">
        <v>160</v>
      </c>
      <c r="D153" s="383">
        <f>160*0.9</f>
        <v>144</v>
      </c>
      <c r="E153" s="18" t="s">
        <v>236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68"/>
      <c r="S153" s="68"/>
      <c r="T153" s="68"/>
      <c r="U153" s="68"/>
      <c r="V153" s="56">
        <f t="shared" si="65"/>
        <v>0</v>
      </c>
      <c r="W153" s="56">
        <f t="shared" si="66"/>
        <v>0</v>
      </c>
      <c r="X153" s="56">
        <f t="shared" si="67"/>
        <v>0</v>
      </c>
      <c r="Y153" s="171">
        <f t="shared" si="68"/>
        <v>0</v>
      </c>
      <c r="Z153" s="267">
        <f>SUM(V153:V154)</f>
        <v>0</v>
      </c>
      <c r="AA153" s="264">
        <f>SUM(W153:W154)</f>
        <v>0</v>
      </c>
      <c r="AB153" s="264">
        <f>SUM(X153:X154)</f>
        <v>0</v>
      </c>
      <c r="AC153" s="264">
        <f>SUM(Y153:Y154)</f>
        <v>0</v>
      </c>
      <c r="AD153" s="201">
        <f t="shared" ref="AD153" si="69">Z153*0.38*0.9*SQRT(3)</f>
        <v>0</v>
      </c>
      <c r="AE153" s="201">
        <f t="shared" ref="AE153" si="70">AA153*0.38*0.9*SQRT(3)</f>
        <v>0</v>
      </c>
      <c r="AF153" s="201">
        <f t="shared" ref="AF153" si="71">AB153*0.38*0.9*SQRT(3)</f>
        <v>0</v>
      </c>
      <c r="AG153" s="201">
        <f t="shared" ref="AG153" si="72">AC153*0.38*0.9*SQRT(3)</f>
        <v>0</v>
      </c>
      <c r="AH153" s="264">
        <f>MAX(Z153:AC154)</f>
        <v>0</v>
      </c>
      <c r="AI153" s="185">
        <f t="shared" ref="AI153" si="73">AH153*0.38*0.9*SQRT(3)</f>
        <v>0</v>
      </c>
      <c r="AJ153" s="185">
        <f>D153-AI153</f>
        <v>144</v>
      </c>
    </row>
    <row r="154" spans="1:36" ht="19.5" thickBot="1" x14ac:dyDescent="0.3">
      <c r="A154" s="334"/>
      <c r="B154" s="372"/>
      <c r="C154" s="360"/>
      <c r="D154" s="384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52"/>
      <c r="S154" s="52"/>
      <c r="T154" s="52"/>
      <c r="U154" s="52"/>
      <c r="V154" s="50">
        <f t="shared" ref="V154:V158" si="74">IF(AND(F154=0,G154=0,H154=0),0,IF(AND(F154=0,G154=0),H154,IF(AND(F154=0,H154=0),G154,IF(AND(G154=0,H154=0),F154,IF(F154=0,(G154+H154)/2,IF(G154=0,(F154+H154)/2,IF(H154=0,(F154+G154)/2,(F154+G154+H154)/3)))))))</f>
        <v>0</v>
      </c>
      <c r="W154" s="50">
        <f t="shared" ref="W154:W158" si="75">IF(AND(I154=0,J154=0,K154=0),0,IF(AND(I154=0,J154=0),K154,IF(AND(I154=0,K154=0),J154,IF(AND(J154=0,K154=0),I154,IF(I154=0,(J154+K154)/2,IF(J154=0,(I154+K154)/2,IF(K154=0,(I154+J154)/2,(I154+J154+K154)/3)))))))</f>
        <v>0</v>
      </c>
      <c r="X154" s="50">
        <f t="shared" ref="X154:X158" si="76">IF(AND(L154=0,M154=0,N154=0),0,IF(AND(L154=0,M154=0),N154,IF(AND(L154=0,N154=0),M154,IF(AND(M154=0,N154=0),L154,IF(L154=0,(M154+N154)/2,IF(M154=0,(L154+N154)/2,IF(N154=0,(L154+M154)/2,(L154+M154+N154)/3)))))))</f>
        <v>0</v>
      </c>
      <c r="Y154" s="170">
        <f t="shared" ref="Y154:Y158" si="77">IF(AND(O154=0,P154=0,Q154=0),0,IF(AND(O154=0,P154=0),Q154,IF(AND(O154=0,Q154=0),P154,IF(AND(P154=0,Q154=0),O154,IF(O154=0,(P154+Q154)/2,IF(P154=0,(O154+Q154)/2,IF(Q154=0,(O154+P154)/2,(O154+P154+Q154)/3)))))))</f>
        <v>0</v>
      </c>
      <c r="Z154" s="251"/>
      <c r="AA154" s="203"/>
      <c r="AB154" s="203"/>
      <c r="AC154" s="203"/>
      <c r="AD154" s="203"/>
      <c r="AE154" s="203"/>
      <c r="AF154" s="203"/>
      <c r="AG154" s="203"/>
      <c r="AH154" s="203"/>
      <c r="AI154" s="187"/>
      <c r="AJ154" s="187"/>
    </row>
    <row r="155" spans="1:36" ht="18.75" x14ac:dyDescent="0.25">
      <c r="A155" s="332">
        <v>22</v>
      </c>
      <c r="B155" s="370" t="s">
        <v>258</v>
      </c>
      <c r="C155" s="359">
        <v>100</v>
      </c>
      <c r="D155" s="383">
        <f>100*0.9</f>
        <v>90</v>
      </c>
      <c r="E155" s="18" t="s">
        <v>237</v>
      </c>
      <c r="F155" s="18">
        <v>0.5</v>
      </c>
      <c r="G155" s="18">
        <v>9.5</v>
      </c>
      <c r="H155" s="18">
        <v>0</v>
      </c>
      <c r="I155" s="18">
        <v>0.5</v>
      </c>
      <c r="J155" s="18">
        <v>0</v>
      </c>
      <c r="K155" s="18">
        <v>0.5</v>
      </c>
      <c r="L155" s="18"/>
      <c r="M155" s="18"/>
      <c r="N155" s="18"/>
      <c r="O155" s="18"/>
      <c r="P155" s="18"/>
      <c r="Q155" s="18"/>
      <c r="R155" s="68">
        <v>378</v>
      </c>
      <c r="S155" s="68">
        <v>378</v>
      </c>
      <c r="T155" s="68">
        <v>412</v>
      </c>
      <c r="U155" s="68">
        <v>412</v>
      </c>
      <c r="V155" s="56">
        <f t="shared" si="74"/>
        <v>5</v>
      </c>
      <c r="W155" s="56">
        <f t="shared" si="75"/>
        <v>0.5</v>
      </c>
      <c r="X155" s="56">
        <f t="shared" si="76"/>
        <v>0</v>
      </c>
      <c r="Y155" s="171">
        <f t="shared" si="77"/>
        <v>0</v>
      </c>
      <c r="Z155" s="267">
        <f>SUM(V155:V159)</f>
        <v>22.166666666666668</v>
      </c>
      <c r="AA155" s="264">
        <f>SUM(W155:W159)</f>
        <v>16.166666666666664</v>
      </c>
      <c r="AB155" s="264">
        <f>SUM(X155:X159)</f>
        <v>0</v>
      </c>
      <c r="AC155" s="264">
        <f>SUM(Y155:Y159)</f>
        <v>0</v>
      </c>
      <c r="AD155" s="201">
        <f t="shared" ref="AD155" si="78">Z155*0.38*0.9*SQRT(3)</f>
        <v>13.130677172179659</v>
      </c>
      <c r="AE155" s="201">
        <f t="shared" ref="AE155" si="79">AA155*0.38*0.9*SQRT(3)</f>
        <v>9.576508915048322</v>
      </c>
      <c r="AF155" s="201">
        <f t="shared" ref="AF155" si="80">AB155*0.38*0.9*SQRT(3)</f>
        <v>0</v>
      </c>
      <c r="AG155" s="201">
        <f t="shared" ref="AG155" si="81">AC155*0.38*0.9*SQRT(3)</f>
        <v>0</v>
      </c>
      <c r="AH155" s="264">
        <f>MAX(Z155:AC159)</f>
        <v>22.166666666666668</v>
      </c>
      <c r="AI155" s="185">
        <f t="shared" ref="AI155" si="82">AH155*0.38*0.9*SQRT(3)</f>
        <v>13.130677172179659</v>
      </c>
      <c r="AJ155" s="185">
        <f>D155-AI155</f>
        <v>76.869322827820341</v>
      </c>
    </row>
    <row r="156" spans="1:36" ht="18.75" x14ac:dyDescent="0.25">
      <c r="A156" s="333"/>
      <c r="B156" s="371"/>
      <c r="C156" s="369"/>
      <c r="D156" s="385"/>
      <c r="E156" s="7" t="s">
        <v>197</v>
      </c>
      <c r="F156" s="7">
        <v>1</v>
      </c>
      <c r="G156" s="7"/>
      <c r="H156" s="7"/>
      <c r="I156" s="7">
        <v>1</v>
      </c>
      <c r="J156" s="7"/>
      <c r="K156" s="7"/>
      <c r="L156" s="7"/>
      <c r="M156" s="7"/>
      <c r="N156" s="7"/>
      <c r="O156" s="7"/>
      <c r="P156" s="7"/>
      <c r="Q156" s="7"/>
      <c r="R156" s="45"/>
      <c r="S156" s="45"/>
      <c r="T156" s="45"/>
      <c r="U156" s="45"/>
      <c r="V156" s="46">
        <f t="shared" si="74"/>
        <v>1</v>
      </c>
      <c r="W156" s="46">
        <f t="shared" si="75"/>
        <v>1</v>
      </c>
      <c r="X156" s="46">
        <f t="shared" si="76"/>
        <v>0</v>
      </c>
      <c r="Y156" s="169">
        <f t="shared" si="77"/>
        <v>0</v>
      </c>
      <c r="Z156" s="250"/>
      <c r="AA156" s="202"/>
      <c r="AB156" s="202"/>
      <c r="AC156" s="202"/>
      <c r="AD156" s="202"/>
      <c r="AE156" s="202"/>
      <c r="AF156" s="202"/>
      <c r="AG156" s="202"/>
      <c r="AH156" s="202"/>
      <c r="AI156" s="186"/>
      <c r="AJ156" s="186"/>
    </row>
    <row r="157" spans="1:36" ht="18.75" x14ac:dyDescent="0.25">
      <c r="A157" s="333"/>
      <c r="B157" s="371"/>
      <c r="C157" s="369"/>
      <c r="D157" s="385"/>
      <c r="E157" s="41" t="s">
        <v>238</v>
      </c>
      <c r="F157" s="41">
        <v>18</v>
      </c>
      <c r="G157" s="41">
        <v>25.5</v>
      </c>
      <c r="H157" s="41">
        <v>5</v>
      </c>
      <c r="I157" s="41">
        <v>12</v>
      </c>
      <c r="J157" s="41">
        <v>27</v>
      </c>
      <c r="K157" s="41">
        <v>5</v>
      </c>
      <c r="L157" s="41"/>
      <c r="M157" s="41"/>
      <c r="N157" s="41"/>
      <c r="O157" s="41"/>
      <c r="P157" s="41"/>
      <c r="Q157" s="41"/>
      <c r="R157" s="47"/>
      <c r="S157" s="47"/>
      <c r="T157" s="47"/>
      <c r="U157" s="47"/>
      <c r="V157" s="46">
        <f t="shared" si="74"/>
        <v>16.166666666666668</v>
      </c>
      <c r="W157" s="46">
        <f t="shared" si="75"/>
        <v>14.666666666666666</v>
      </c>
      <c r="X157" s="46">
        <f t="shared" si="76"/>
        <v>0</v>
      </c>
      <c r="Y157" s="169">
        <f t="shared" si="77"/>
        <v>0</v>
      </c>
      <c r="Z157" s="250"/>
      <c r="AA157" s="202"/>
      <c r="AB157" s="202"/>
      <c r="AC157" s="202"/>
      <c r="AD157" s="202"/>
      <c r="AE157" s="202"/>
      <c r="AF157" s="202"/>
      <c r="AG157" s="202"/>
      <c r="AH157" s="202"/>
      <c r="AI157" s="186"/>
      <c r="AJ157" s="186"/>
    </row>
    <row r="158" spans="1:36" ht="18.75" x14ac:dyDescent="0.25">
      <c r="A158" s="333"/>
      <c r="B158" s="371"/>
      <c r="C158" s="369"/>
      <c r="D158" s="385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45"/>
      <c r="S158" s="45"/>
      <c r="T158" s="45"/>
      <c r="U158" s="45"/>
      <c r="V158" s="46">
        <f t="shared" si="74"/>
        <v>0</v>
      </c>
      <c r="W158" s="46">
        <f t="shared" si="75"/>
        <v>0</v>
      </c>
      <c r="X158" s="46">
        <f t="shared" si="76"/>
        <v>0</v>
      </c>
      <c r="Y158" s="169">
        <f t="shared" si="77"/>
        <v>0</v>
      </c>
      <c r="Z158" s="250"/>
      <c r="AA158" s="202"/>
      <c r="AB158" s="202"/>
      <c r="AC158" s="202"/>
      <c r="AD158" s="202"/>
      <c r="AE158" s="202"/>
      <c r="AF158" s="202"/>
      <c r="AG158" s="202"/>
      <c r="AH158" s="202"/>
      <c r="AI158" s="186"/>
      <c r="AJ158" s="186"/>
    </row>
    <row r="159" spans="1:36" ht="19.5" thickBot="1" x14ac:dyDescent="0.3">
      <c r="A159" s="334"/>
      <c r="B159" s="372"/>
      <c r="C159" s="360"/>
      <c r="D159" s="384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52"/>
      <c r="S159" s="52"/>
      <c r="T159" s="52"/>
      <c r="U159" s="52"/>
      <c r="V159" s="50">
        <f t="shared" ref="V159:V161" si="83">IF(AND(F159=0,G159=0,H159=0),0,IF(AND(F159=0,G159=0),H159,IF(AND(F159=0,H159=0),G159,IF(AND(G159=0,H159=0),F159,IF(F159=0,(G159+H159)/2,IF(G159=0,(F159+H159)/2,IF(H159=0,(F159+G159)/2,(F159+G159+H159)/3)))))))</f>
        <v>0</v>
      </c>
      <c r="W159" s="50">
        <f t="shared" ref="W159:W161" si="84">IF(AND(I159=0,J159=0,K159=0),0,IF(AND(I159=0,J159=0),K159,IF(AND(I159=0,K159=0),J159,IF(AND(J159=0,K159=0),I159,IF(I159=0,(J159+K159)/2,IF(J159=0,(I159+K159)/2,IF(K159=0,(I159+J159)/2,(I159+J159+K159)/3)))))))</f>
        <v>0</v>
      </c>
      <c r="X159" s="50">
        <f t="shared" ref="X159:X161" si="85">IF(AND(L159=0,M159=0,N159=0),0,IF(AND(L159=0,M159=0),N159,IF(AND(L159=0,N159=0),M159,IF(AND(M159=0,N159=0),L159,IF(L159=0,(M159+N159)/2,IF(M159=0,(L159+N159)/2,IF(N159=0,(L159+M159)/2,(L159+M159+N159)/3)))))))</f>
        <v>0</v>
      </c>
      <c r="Y159" s="170">
        <f t="shared" ref="Y159:Y161" si="86">IF(AND(O159=0,P159=0,Q159=0),0,IF(AND(O159=0,P159=0),Q159,IF(AND(O159=0,Q159=0),P159,IF(AND(P159=0,Q159=0),O159,IF(O159=0,(P159+Q159)/2,IF(P159=0,(O159+Q159)/2,IF(Q159=0,(O159+P159)/2,(O159+P159+Q159)/3)))))))</f>
        <v>0</v>
      </c>
      <c r="Z159" s="251"/>
      <c r="AA159" s="203"/>
      <c r="AB159" s="203"/>
      <c r="AC159" s="203"/>
      <c r="AD159" s="203"/>
      <c r="AE159" s="203"/>
      <c r="AF159" s="203"/>
      <c r="AG159" s="203"/>
      <c r="AH159" s="203"/>
      <c r="AI159" s="187"/>
      <c r="AJ159" s="187"/>
    </row>
    <row r="160" spans="1:36" ht="18.75" x14ac:dyDescent="0.25">
      <c r="A160" s="332">
        <v>23</v>
      </c>
      <c r="B160" s="370" t="s">
        <v>259</v>
      </c>
      <c r="C160" s="359">
        <v>400</v>
      </c>
      <c r="D160" s="383">
        <f>400*0.9</f>
        <v>360</v>
      </c>
      <c r="E160" s="18" t="s">
        <v>239</v>
      </c>
      <c r="F160" s="18">
        <v>81</v>
      </c>
      <c r="G160" s="18">
        <v>90.5</v>
      </c>
      <c r="H160" s="18">
        <v>97</v>
      </c>
      <c r="I160" s="18">
        <v>24.5</v>
      </c>
      <c r="J160" s="18">
        <v>57.5</v>
      </c>
      <c r="K160" s="18">
        <v>45.5</v>
      </c>
      <c r="L160" s="18"/>
      <c r="M160" s="18"/>
      <c r="N160" s="18"/>
      <c r="O160" s="18"/>
      <c r="P160" s="18"/>
      <c r="Q160" s="18"/>
      <c r="R160" s="68">
        <v>357</v>
      </c>
      <c r="S160" s="68">
        <v>354</v>
      </c>
      <c r="T160" s="68">
        <v>390</v>
      </c>
      <c r="U160" s="68">
        <v>390</v>
      </c>
      <c r="V160" s="56">
        <f t="shared" si="83"/>
        <v>89.5</v>
      </c>
      <c r="W160" s="56">
        <f t="shared" si="84"/>
        <v>42.5</v>
      </c>
      <c r="X160" s="56">
        <f t="shared" si="85"/>
        <v>0</v>
      </c>
      <c r="Y160" s="171">
        <f t="shared" si="86"/>
        <v>0</v>
      </c>
      <c r="Z160" s="267">
        <f>SUM(V160:V163)</f>
        <v>129.16666666666666</v>
      </c>
      <c r="AA160" s="264">
        <f>SUM(W160:W163)</f>
        <v>60.833333333333329</v>
      </c>
      <c r="AB160" s="264">
        <f>SUM(X160:X163)</f>
        <v>0</v>
      </c>
      <c r="AC160" s="264">
        <f>SUM(Y160:Y163)</f>
        <v>0</v>
      </c>
      <c r="AD160" s="201">
        <f t="shared" ref="AD160" si="87">Z160*0.38*0.9*SQRT(3)</f>
        <v>76.513344424355139</v>
      </c>
      <c r="AE160" s="201">
        <f t="shared" ref="AE160" si="88">AA160*0.38*0.9*SQRT(3)</f>
        <v>36.035317051470486</v>
      </c>
      <c r="AF160" s="201">
        <f t="shared" ref="AF160" si="89">AB160*0.38*0.9*SQRT(3)</f>
        <v>0</v>
      </c>
      <c r="AG160" s="201">
        <f t="shared" ref="AG160" si="90">AC160*0.38*0.9*SQRT(3)</f>
        <v>0</v>
      </c>
      <c r="AH160" s="264">
        <f>MAX(Z160:AC163)</f>
        <v>129.16666666666666</v>
      </c>
      <c r="AI160" s="185">
        <f t="shared" ref="AI160" si="91">AH160*0.38*0.9*SQRT(3)</f>
        <v>76.513344424355139</v>
      </c>
      <c r="AJ160" s="185">
        <f>D160-AI160</f>
        <v>283.48665557564487</v>
      </c>
    </row>
    <row r="161" spans="1:36" ht="18.75" x14ac:dyDescent="0.25">
      <c r="A161" s="333"/>
      <c r="B161" s="371"/>
      <c r="C161" s="369"/>
      <c r="D161" s="385"/>
      <c r="E161" s="7" t="s">
        <v>240</v>
      </c>
      <c r="F161" s="7">
        <v>69</v>
      </c>
      <c r="G161" s="7">
        <v>44</v>
      </c>
      <c r="H161" s="7">
        <v>6</v>
      </c>
      <c r="I161" s="7">
        <v>14</v>
      </c>
      <c r="J161" s="7">
        <v>32</v>
      </c>
      <c r="K161" s="7">
        <v>9</v>
      </c>
      <c r="L161" s="7"/>
      <c r="M161" s="7"/>
      <c r="N161" s="7"/>
      <c r="O161" s="7"/>
      <c r="P161" s="7"/>
      <c r="Q161" s="7"/>
      <c r="R161" s="45"/>
      <c r="S161" s="45"/>
      <c r="T161" s="45"/>
      <c r="U161" s="45"/>
      <c r="V161" s="46">
        <f t="shared" si="83"/>
        <v>39.666666666666664</v>
      </c>
      <c r="W161" s="46">
        <f t="shared" si="84"/>
        <v>18.333333333333332</v>
      </c>
      <c r="X161" s="46">
        <f t="shared" si="85"/>
        <v>0</v>
      </c>
      <c r="Y161" s="169">
        <f t="shared" si="86"/>
        <v>0</v>
      </c>
      <c r="Z161" s="250"/>
      <c r="AA161" s="202"/>
      <c r="AB161" s="202"/>
      <c r="AC161" s="202"/>
      <c r="AD161" s="202"/>
      <c r="AE161" s="202"/>
      <c r="AF161" s="202"/>
      <c r="AG161" s="202"/>
      <c r="AH161" s="202"/>
      <c r="AI161" s="186"/>
      <c r="AJ161" s="186"/>
    </row>
    <row r="162" spans="1:36" ht="18.75" x14ac:dyDescent="0.25">
      <c r="A162" s="333"/>
      <c r="B162" s="371"/>
      <c r="C162" s="369"/>
      <c r="D162" s="385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7"/>
      <c r="S162" s="47"/>
      <c r="T162" s="47"/>
      <c r="U162" s="47"/>
      <c r="V162" s="46">
        <f t="shared" ref="V162:V171" si="92">IF(AND(F162=0,G162=0,H162=0),0,IF(AND(F162=0,G162=0),H162,IF(AND(F162=0,H162=0),G162,IF(AND(G162=0,H162=0),F162,IF(F162=0,(G162+H162)/2,IF(G162=0,(F162+H162)/2,IF(H162=0,(F162+G162)/2,(F162+G162+H162)/3)))))))</f>
        <v>0</v>
      </c>
      <c r="W162" s="46">
        <f t="shared" ref="W162:W171" si="93">IF(AND(I162=0,J162=0,K162=0),0,IF(AND(I162=0,J162=0),K162,IF(AND(I162=0,K162=0),J162,IF(AND(J162=0,K162=0),I162,IF(I162=0,(J162+K162)/2,IF(J162=0,(I162+K162)/2,IF(K162=0,(I162+J162)/2,(I162+J162+K162)/3)))))))</f>
        <v>0</v>
      </c>
      <c r="X162" s="46">
        <f t="shared" ref="X162:X171" si="94">IF(AND(L162=0,M162=0,N162=0),0,IF(AND(L162=0,M162=0),N162,IF(AND(L162=0,N162=0),M162,IF(AND(M162=0,N162=0),L162,IF(L162=0,(M162+N162)/2,IF(M162=0,(L162+N162)/2,IF(N162=0,(L162+M162)/2,(L162+M162+N162)/3)))))))</f>
        <v>0</v>
      </c>
      <c r="Y162" s="169">
        <f t="shared" ref="Y162:Y171" si="95">IF(AND(O162=0,P162=0,Q162=0),0,IF(AND(O162=0,P162=0),Q162,IF(AND(O162=0,Q162=0),P162,IF(AND(P162=0,Q162=0),O162,IF(O162=0,(P162+Q162)/2,IF(P162=0,(O162+Q162)/2,IF(Q162=0,(O162+P162)/2,(O162+P162+Q162)/3)))))))</f>
        <v>0</v>
      </c>
      <c r="Z162" s="250"/>
      <c r="AA162" s="202"/>
      <c r="AB162" s="202"/>
      <c r="AC162" s="202"/>
      <c r="AD162" s="202"/>
      <c r="AE162" s="202"/>
      <c r="AF162" s="202"/>
      <c r="AG162" s="202"/>
      <c r="AH162" s="202"/>
      <c r="AI162" s="186"/>
      <c r="AJ162" s="186"/>
    </row>
    <row r="163" spans="1:36" ht="19.5" thickBot="1" x14ac:dyDescent="0.3">
      <c r="A163" s="334"/>
      <c r="B163" s="372"/>
      <c r="C163" s="360"/>
      <c r="D163" s="384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52"/>
      <c r="S163" s="52"/>
      <c r="T163" s="52"/>
      <c r="U163" s="52"/>
      <c r="V163" s="50">
        <f t="shared" si="92"/>
        <v>0</v>
      </c>
      <c r="W163" s="50">
        <f t="shared" si="93"/>
        <v>0</v>
      </c>
      <c r="X163" s="50">
        <f t="shared" si="94"/>
        <v>0</v>
      </c>
      <c r="Y163" s="170">
        <f t="shared" si="95"/>
        <v>0</v>
      </c>
      <c r="Z163" s="251"/>
      <c r="AA163" s="203"/>
      <c r="AB163" s="203"/>
      <c r="AC163" s="203"/>
      <c r="AD163" s="203"/>
      <c r="AE163" s="203"/>
      <c r="AF163" s="203"/>
      <c r="AG163" s="203"/>
      <c r="AH163" s="203"/>
      <c r="AI163" s="187"/>
      <c r="AJ163" s="187"/>
    </row>
    <row r="164" spans="1:36" ht="18.75" x14ac:dyDescent="0.25">
      <c r="A164" s="332">
        <v>24</v>
      </c>
      <c r="B164" s="370" t="s">
        <v>260</v>
      </c>
      <c r="C164" s="387">
        <v>400.4</v>
      </c>
      <c r="D164" s="383">
        <f>(400+400)*0.9</f>
        <v>720</v>
      </c>
      <c r="E164" s="18" t="s">
        <v>241</v>
      </c>
      <c r="F164" s="18">
        <v>4</v>
      </c>
      <c r="G164" s="18">
        <v>4</v>
      </c>
      <c r="H164" s="18">
        <v>12</v>
      </c>
      <c r="I164" s="18">
        <v>2</v>
      </c>
      <c r="J164" s="18">
        <v>4</v>
      </c>
      <c r="K164" s="18">
        <v>8</v>
      </c>
      <c r="L164" s="18"/>
      <c r="M164" s="18"/>
      <c r="N164" s="18"/>
      <c r="O164" s="18"/>
      <c r="P164" s="18"/>
      <c r="Q164" s="18"/>
      <c r="R164" s="55">
        <v>400</v>
      </c>
      <c r="S164" s="55">
        <v>402</v>
      </c>
      <c r="T164" s="55">
        <v>389</v>
      </c>
      <c r="U164" s="55">
        <v>398</v>
      </c>
      <c r="V164" s="56">
        <f t="shared" si="92"/>
        <v>6.666666666666667</v>
      </c>
      <c r="W164" s="56">
        <f t="shared" si="93"/>
        <v>4.666666666666667</v>
      </c>
      <c r="X164" s="56">
        <f t="shared" si="94"/>
        <v>0</v>
      </c>
      <c r="Y164" s="171">
        <f t="shared" si="95"/>
        <v>0</v>
      </c>
      <c r="Z164" s="267">
        <f>SUM(V164:V171)</f>
        <v>206</v>
      </c>
      <c r="AA164" s="264">
        <f>SUM(W164:W171)</f>
        <v>84.833333333333343</v>
      </c>
      <c r="AB164" s="264">
        <f>SUM(X164:X171)</f>
        <v>0</v>
      </c>
      <c r="AC164" s="264">
        <f>SUM(Y164:Y171)</f>
        <v>0</v>
      </c>
      <c r="AD164" s="201">
        <f t="shared" ref="AD164" si="96">Z164*0.38*0.9*SQRT(3)</f>
        <v>122.02644349484254</v>
      </c>
      <c r="AE164" s="201">
        <f t="shared" ref="AE164" si="97">AA164*0.38*0.9*SQRT(3)</f>
        <v>50.251990079995842</v>
      </c>
      <c r="AF164" s="201">
        <f t="shared" ref="AF164" si="98">AB164*0.38*0.9*SQRT(3)</f>
        <v>0</v>
      </c>
      <c r="AG164" s="201">
        <f t="shared" ref="AG164" si="99">AC164*0.38*0.9*SQRT(3)</f>
        <v>0</v>
      </c>
      <c r="AH164" s="264">
        <f>MAX(Z164:AC171)</f>
        <v>206</v>
      </c>
      <c r="AI164" s="185">
        <f t="shared" ref="AI164" si="100">AH164*0.38*0.9*SQRT(3)</f>
        <v>122.02644349484254</v>
      </c>
      <c r="AJ164" s="185">
        <f>D164-AI164</f>
        <v>597.97355650515749</v>
      </c>
    </row>
    <row r="165" spans="1:36" ht="18.75" x14ac:dyDescent="0.25">
      <c r="A165" s="333"/>
      <c r="B165" s="371"/>
      <c r="C165" s="388"/>
      <c r="D165" s="385"/>
      <c r="E165" s="7" t="s">
        <v>242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/>
      <c r="M165" s="7"/>
      <c r="N165" s="7"/>
      <c r="O165" s="7"/>
      <c r="P165" s="7"/>
      <c r="Q165" s="7"/>
      <c r="R165" s="45"/>
      <c r="S165" s="45"/>
      <c r="T165" s="45"/>
      <c r="U165" s="45"/>
      <c r="V165" s="46">
        <f t="shared" si="92"/>
        <v>0</v>
      </c>
      <c r="W165" s="46">
        <f t="shared" si="93"/>
        <v>0</v>
      </c>
      <c r="X165" s="46">
        <f t="shared" si="94"/>
        <v>0</v>
      </c>
      <c r="Y165" s="169">
        <f t="shared" si="95"/>
        <v>0</v>
      </c>
      <c r="Z165" s="250"/>
      <c r="AA165" s="202"/>
      <c r="AB165" s="202"/>
      <c r="AC165" s="202"/>
      <c r="AD165" s="202"/>
      <c r="AE165" s="202"/>
      <c r="AF165" s="202"/>
      <c r="AG165" s="202"/>
      <c r="AH165" s="202"/>
      <c r="AI165" s="186"/>
      <c r="AJ165" s="186"/>
    </row>
    <row r="166" spans="1:36" ht="18.75" x14ac:dyDescent="0.25">
      <c r="A166" s="333"/>
      <c r="B166" s="371"/>
      <c r="C166" s="388"/>
      <c r="D166" s="385"/>
      <c r="E166" s="41" t="s">
        <v>243</v>
      </c>
      <c r="F166" s="41">
        <v>9</v>
      </c>
      <c r="G166" s="41">
        <v>0</v>
      </c>
      <c r="H166" s="41">
        <v>1</v>
      </c>
      <c r="I166" s="41">
        <v>17</v>
      </c>
      <c r="J166" s="41">
        <v>0</v>
      </c>
      <c r="K166" s="41">
        <v>2</v>
      </c>
      <c r="L166" s="41"/>
      <c r="M166" s="41"/>
      <c r="N166" s="41"/>
      <c r="O166" s="41"/>
      <c r="P166" s="41"/>
      <c r="Q166" s="41"/>
      <c r="R166" s="45"/>
      <c r="S166" s="45"/>
      <c r="T166" s="45"/>
      <c r="U166" s="45"/>
      <c r="V166" s="46">
        <f t="shared" si="92"/>
        <v>5</v>
      </c>
      <c r="W166" s="46">
        <f t="shared" si="93"/>
        <v>9.5</v>
      </c>
      <c r="X166" s="46">
        <f t="shared" si="94"/>
        <v>0</v>
      </c>
      <c r="Y166" s="169">
        <f t="shared" si="95"/>
        <v>0</v>
      </c>
      <c r="Z166" s="250"/>
      <c r="AA166" s="202"/>
      <c r="AB166" s="202"/>
      <c r="AC166" s="202"/>
      <c r="AD166" s="202"/>
      <c r="AE166" s="202"/>
      <c r="AF166" s="202"/>
      <c r="AG166" s="202"/>
      <c r="AH166" s="202"/>
      <c r="AI166" s="186"/>
      <c r="AJ166" s="186"/>
    </row>
    <row r="167" spans="1:36" ht="18.75" x14ac:dyDescent="0.25">
      <c r="A167" s="333"/>
      <c r="B167" s="371"/>
      <c r="C167" s="388"/>
      <c r="D167" s="385"/>
      <c r="E167" s="7" t="s">
        <v>244</v>
      </c>
      <c r="F167" s="7">
        <v>49</v>
      </c>
      <c r="G167" s="7">
        <v>46</v>
      </c>
      <c r="H167" s="7">
        <v>55</v>
      </c>
      <c r="I167" s="7">
        <v>5</v>
      </c>
      <c r="J167" s="7">
        <v>2</v>
      </c>
      <c r="K167" s="7">
        <v>4</v>
      </c>
      <c r="L167" s="7"/>
      <c r="M167" s="7"/>
      <c r="N167" s="7"/>
      <c r="O167" s="7"/>
      <c r="P167" s="7"/>
      <c r="Q167" s="7"/>
      <c r="R167" s="45"/>
      <c r="S167" s="45"/>
      <c r="T167" s="45"/>
      <c r="U167" s="45"/>
      <c r="V167" s="46">
        <f t="shared" si="92"/>
        <v>50</v>
      </c>
      <c r="W167" s="46">
        <f t="shared" si="93"/>
        <v>3.6666666666666665</v>
      </c>
      <c r="X167" s="46">
        <f t="shared" si="94"/>
        <v>0</v>
      </c>
      <c r="Y167" s="169">
        <f t="shared" si="95"/>
        <v>0</v>
      </c>
      <c r="Z167" s="250"/>
      <c r="AA167" s="202"/>
      <c r="AB167" s="202"/>
      <c r="AC167" s="202"/>
      <c r="AD167" s="202"/>
      <c r="AE167" s="202"/>
      <c r="AF167" s="202"/>
      <c r="AG167" s="202"/>
      <c r="AH167" s="202"/>
      <c r="AI167" s="186"/>
      <c r="AJ167" s="186"/>
    </row>
    <row r="168" spans="1:36" ht="18.75" x14ac:dyDescent="0.25">
      <c r="A168" s="333"/>
      <c r="B168" s="371"/>
      <c r="C168" s="388"/>
      <c r="D168" s="385"/>
      <c r="E168" s="41" t="s">
        <v>245</v>
      </c>
      <c r="F168" s="41">
        <v>60</v>
      </c>
      <c r="G168" s="41">
        <v>87</v>
      </c>
      <c r="H168" s="41">
        <v>102</v>
      </c>
      <c r="I168" s="41">
        <v>20</v>
      </c>
      <c r="J168" s="41">
        <v>46</v>
      </c>
      <c r="K168" s="41">
        <v>24</v>
      </c>
      <c r="L168" s="41"/>
      <c r="M168" s="41"/>
      <c r="N168" s="41"/>
      <c r="O168" s="41"/>
      <c r="P168" s="41"/>
      <c r="Q168" s="41"/>
      <c r="R168" s="47"/>
      <c r="S168" s="47"/>
      <c r="T168" s="47"/>
      <c r="U168" s="47"/>
      <c r="V168" s="46">
        <f t="shared" si="92"/>
        <v>83</v>
      </c>
      <c r="W168" s="46">
        <f t="shared" si="93"/>
        <v>30</v>
      </c>
      <c r="X168" s="46">
        <f t="shared" si="94"/>
        <v>0</v>
      </c>
      <c r="Y168" s="169">
        <f t="shared" si="95"/>
        <v>0</v>
      </c>
      <c r="Z168" s="250"/>
      <c r="AA168" s="202"/>
      <c r="AB168" s="202"/>
      <c r="AC168" s="202"/>
      <c r="AD168" s="202"/>
      <c r="AE168" s="202"/>
      <c r="AF168" s="202"/>
      <c r="AG168" s="202"/>
      <c r="AH168" s="202"/>
      <c r="AI168" s="186"/>
      <c r="AJ168" s="186"/>
    </row>
    <row r="169" spans="1:36" ht="18.75" x14ac:dyDescent="0.25">
      <c r="A169" s="333"/>
      <c r="B169" s="371"/>
      <c r="C169" s="388"/>
      <c r="D169" s="385"/>
      <c r="E169" s="7" t="s">
        <v>246</v>
      </c>
      <c r="F169" s="7">
        <v>27</v>
      </c>
      <c r="G169" s="7">
        <v>33</v>
      </c>
      <c r="H169" s="7">
        <v>2</v>
      </c>
      <c r="I169" s="7">
        <v>16</v>
      </c>
      <c r="J169" s="7">
        <v>7</v>
      </c>
      <c r="K169" s="7">
        <v>1</v>
      </c>
      <c r="L169" s="7"/>
      <c r="M169" s="7"/>
      <c r="N169" s="7"/>
      <c r="O169" s="7"/>
      <c r="P169" s="7"/>
      <c r="Q169" s="7"/>
      <c r="R169" s="45"/>
      <c r="S169" s="45"/>
      <c r="T169" s="45"/>
      <c r="U169" s="45"/>
      <c r="V169" s="46">
        <f t="shared" si="92"/>
        <v>20.666666666666668</v>
      </c>
      <c r="W169" s="46">
        <f t="shared" si="93"/>
        <v>8</v>
      </c>
      <c r="X169" s="46">
        <f t="shared" si="94"/>
        <v>0</v>
      </c>
      <c r="Y169" s="169">
        <f t="shared" si="95"/>
        <v>0</v>
      </c>
      <c r="Z169" s="250"/>
      <c r="AA169" s="202"/>
      <c r="AB169" s="202"/>
      <c r="AC169" s="202"/>
      <c r="AD169" s="202"/>
      <c r="AE169" s="202"/>
      <c r="AF169" s="202"/>
      <c r="AG169" s="202"/>
      <c r="AH169" s="202"/>
      <c r="AI169" s="186"/>
      <c r="AJ169" s="186"/>
    </row>
    <row r="170" spans="1:36" ht="18.75" x14ac:dyDescent="0.25">
      <c r="A170" s="333"/>
      <c r="B170" s="371"/>
      <c r="C170" s="388"/>
      <c r="D170" s="385"/>
      <c r="E170" s="41" t="s">
        <v>247</v>
      </c>
      <c r="F170" s="41">
        <v>80</v>
      </c>
      <c r="G170" s="41">
        <v>40</v>
      </c>
      <c r="H170" s="41">
        <v>2</v>
      </c>
      <c r="I170" s="41">
        <v>62</v>
      </c>
      <c r="J170" s="41">
        <v>19</v>
      </c>
      <c r="K170" s="41">
        <v>6</v>
      </c>
      <c r="L170" s="41"/>
      <c r="M170" s="41"/>
      <c r="N170" s="41"/>
      <c r="O170" s="41"/>
      <c r="P170" s="41"/>
      <c r="Q170" s="41"/>
      <c r="R170" s="47"/>
      <c r="S170" s="47"/>
      <c r="T170" s="47"/>
      <c r="U170" s="47"/>
      <c r="V170" s="46">
        <f t="shared" si="92"/>
        <v>40.666666666666664</v>
      </c>
      <c r="W170" s="46">
        <f t="shared" si="93"/>
        <v>29</v>
      </c>
      <c r="X170" s="46">
        <f t="shared" si="94"/>
        <v>0</v>
      </c>
      <c r="Y170" s="169">
        <f t="shared" si="95"/>
        <v>0</v>
      </c>
      <c r="Z170" s="250"/>
      <c r="AA170" s="202"/>
      <c r="AB170" s="202"/>
      <c r="AC170" s="202"/>
      <c r="AD170" s="202"/>
      <c r="AE170" s="202"/>
      <c r="AF170" s="202"/>
      <c r="AG170" s="202"/>
      <c r="AH170" s="202"/>
      <c r="AI170" s="186"/>
      <c r="AJ170" s="186"/>
    </row>
    <row r="171" spans="1:36" ht="19.5" thickBot="1" x14ac:dyDescent="0.3">
      <c r="A171" s="334"/>
      <c r="B171" s="372"/>
      <c r="C171" s="389"/>
      <c r="D171" s="384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52"/>
      <c r="S171" s="52"/>
      <c r="T171" s="52"/>
      <c r="U171" s="52"/>
      <c r="V171" s="50">
        <f t="shared" si="92"/>
        <v>0</v>
      </c>
      <c r="W171" s="50">
        <f t="shared" si="93"/>
        <v>0</v>
      </c>
      <c r="X171" s="50">
        <f t="shared" si="94"/>
        <v>0</v>
      </c>
      <c r="Y171" s="170">
        <f t="shared" si="95"/>
        <v>0</v>
      </c>
      <c r="Z171" s="251"/>
      <c r="AA171" s="203"/>
      <c r="AB171" s="203"/>
      <c r="AC171" s="203"/>
      <c r="AD171" s="203"/>
      <c r="AE171" s="203"/>
      <c r="AF171" s="203"/>
      <c r="AG171" s="203"/>
      <c r="AH171" s="203"/>
      <c r="AI171" s="187"/>
      <c r="AJ171" s="187"/>
    </row>
    <row r="172" spans="1:36" x14ac:dyDescent="0.25">
      <c r="AF172" s="102"/>
      <c r="AG172" s="102"/>
    </row>
  </sheetData>
  <sheetProtection password="CC55" sheet="1" objects="1" scenarios="1" formatCells="0" formatColumns="0" formatRows="0" insertRows="0"/>
  <mergeCells count="390">
    <mergeCell ref="AB164:AB171"/>
    <mergeCell ref="AC164:AC171"/>
    <mergeCell ref="AD164:AD171"/>
    <mergeCell ref="AE164:AE171"/>
    <mergeCell ref="AF164:AF171"/>
    <mergeCell ref="AG164:AG171"/>
    <mergeCell ref="AH164:AH171"/>
    <mergeCell ref="AI164:AI171"/>
    <mergeCell ref="A164:A171"/>
    <mergeCell ref="B164:B171"/>
    <mergeCell ref="Z164:Z171"/>
    <mergeCell ref="AA164:AA171"/>
    <mergeCell ref="C164:C171"/>
    <mergeCell ref="D164:D171"/>
    <mergeCell ref="AD160:AD163"/>
    <mergeCell ref="AE160:AE163"/>
    <mergeCell ref="AF160:AF163"/>
    <mergeCell ref="AG160:AG163"/>
    <mergeCell ref="AH160:AH163"/>
    <mergeCell ref="AI160:AI163"/>
    <mergeCell ref="A160:A163"/>
    <mergeCell ref="B160:B163"/>
    <mergeCell ref="Z160:Z163"/>
    <mergeCell ref="AA160:AA163"/>
    <mergeCell ref="AB160:AB163"/>
    <mergeCell ref="AC160:AC163"/>
    <mergeCell ref="C160:C163"/>
    <mergeCell ref="D160:D163"/>
    <mergeCell ref="AD155:AD159"/>
    <mergeCell ref="AE155:AE159"/>
    <mergeCell ref="AF155:AF159"/>
    <mergeCell ref="AG155:AG159"/>
    <mergeCell ref="AH155:AH159"/>
    <mergeCell ref="AI155:AI159"/>
    <mergeCell ref="A155:A159"/>
    <mergeCell ref="B155:B159"/>
    <mergeCell ref="Z155:Z159"/>
    <mergeCell ref="AA155:AA159"/>
    <mergeCell ref="AB155:AB159"/>
    <mergeCell ref="AC155:AC159"/>
    <mergeCell ref="C155:C159"/>
    <mergeCell ref="D155:D159"/>
    <mergeCell ref="AD153:AD154"/>
    <mergeCell ref="AE153:AE154"/>
    <mergeCell ref="AF153:AF154"/>
    <mergeCell ref="AG153:AG154"/>
    <mergeCell ref="AH153:AH154"/>
    <mergeCell ref="AI153:AI154"/>
    <mergeCell ref="A153:A154"/>
    <mergeCell ref="B153:B154"/>
    <mergeCell ref="Z153:Z154"/>
    <mergeCell ref="AA153:AA154"/>
    <mergeCell ref="AB153:AB154"/>
    <mergeCell ref="AC153:AC154"/>
    <mergeCell ref="C153:C154"/>
    <mergeCell ref="D153:D154"/>
    <mergeCell ref="AD151:AD152"/>
    <mergeCell ref="AE151:AE152"/>
    <mergeCell ref="AF151:AF152"/>
    <mergeCell ref="AG151:AG152"/>
    <mergeCell ref="AH151:AH152"/>
    <mergeCell ref="AI151:AI152"/>
    <mergeCell ref="A151:A152"/>
    <mergeCell ref="B151:B152"/>
    <mergeCell ref="Z151:Z152"/>
    <mergeCell ref="AA151:AA152"/>
    <mergeCell ref="AB151:AB152"/>
    <mergeCell ref="AC151:AC152"/>
    <mergeCell ref="C151:C152"/>
    <mergeCell ref="D151:D152"/>
    <mergeCell ref="AD139:AD150"/>
    <mergeCell ref="AE139:AE150"/>
    <mergeCell ref="AF139:AF150"/>
    <mergeCell ref="AG139:AG150"/>
    <mergeCell ref="AH139:AH150"/>
    <mergeCell ref="AI139:AI150"/>
    <mergeCell ref="A139:A150"/>
    <mergeCell ref="B139:B150"/>
    <mergeCell ref="Z139:Z150"/>
    <mergeCell ref="AA139:AA150"/>
    <mergeCell ref="AB139:AB150"/>
    <mergeCell ref="AC139:AC150"/>
    <mergeCell ref="C139:C150"/>
    <mergeCell ref="D139:D150"/>
    <mergeCell ref="AD135:AD138"/>
    <mergeCell ref="AE135:AE138"/>
    <mergeCell ref="AF135:AF138"/>
    <mergeCell ref="AG135:AG138"/>
    <mergeCell ref="AH135:AH138"/>
    <mergeCell ref="AI135:AI138"/>
    <mergeCell ref="A135:A138"/>
    <mergeCell ref="B135:B138"/>
    <mergeCell ref="Z135:Z138"/>
    <mergeCell ref="AA135:AA138"/>
    <mergeCell ref="AB135:AB138"/>
    <mergeCell ref="AC135:AC138"/>
    <mergeCell ref="C135:C138"/>
    <mergeCell ref="D135:D138"/>
    <mergeCell ref="AD133:AD134"/>
    <mergeCell ref="AE133:AE134"/>
    <mergeCell ref="AF133:AF134"/>
    <mergeCell ref="AG133:AG134"/>
    <mergeCell ref="AH133:AH134"/>
    <mergeCell ref="AI133:AI134"/>
    <mergeCell ref="A133:A134"/>
    <mergeCell ref="B133:B134"/>
    <mergeCell ref="Z133:Z134"/>
    <mergeCell ref="AA133:AA134"/>
    <mergeCell ref="AB133:AB134"/>
    <mergeCell ref="AC133:AC134"/>
    <mergeCell ref="C133:C134"/>
    <mergeCell ref="D133:D134"/>
    <mergeCell ref="AD129:AD132"/>
    <mergeCell ref="AE129:AE132"/>
    <mergeCell ref="AF129:AF132"/>
    <mergeCell ref="AG129:AG132"/>
    <mergeCell ref="AH129:AH132"/>
    <mergeCell ref="AI129:AI132"/>
    <mergeCell ref="A129:A132"/>
    <mergeCell ref="B129:B132"/>
    <mergeCell ref="Z129:Z132"/>
    <mergeCell ref="AA129:AA132"/>
    <mergeCell ref="AB129:AB132"/>
    <mergeCell ref="AC129:AC132"/>
    <mergeCell ref="C129:C132"/>
    <mergeCell ref="D129:D132"/>
    <mergeCell ref="AD115:AD128"/>
    <mergeCell ref="AE115:AE128"/>
    <mergeCell ref="AF115:AF128"/>
    <mergeCell ref="AG115:AG128"/>
    <mergeCell ref="AH115:AH128"/>
    <mergeCell ref="AI115:AI128"/>
    <mergeCell ref="A115:A128"/>
    <mergeCell ref="B115:B128"/>
    <mergeCell ref="Z115:Z128"/>
    <mergeCell ref="AA115:AA128"/>
    <mergeCell ref="AB115:AB128"/>
    <mergeCell ref="AC115:AC128"/>
    <mergeCell ref="C115:C128"/>
    <mergeCell ref="D115:D128"/>
    <mergeCell ref="AD112:AD114"/>
    <mergeCell ref="AE112:AE114"/>
    <mergeCell ref="AF112:AF114"/>
    <mergeCell ref="AG112:AG114"/>
    <mergeCell ref="AH112:AH114"/>
    <mergeCell ref="AI112:AI114"/>
    <mergeCell ref="A112:A114"/>
    <mergeCell ref="B112:B114"/>
    <mergeCell ref="Z112:Z114"/>
    <mergeCell ref="AA112:AA114"/>
    <mergeCell ref="AB112:AB114"/>
    <mergeCell ref="AC112:AC114"/>
    <mergeCell ref="C112:C114"/>
    <mergeCell ref="D112:D114"/>
    <mergeCell ref="AD110:AD111"/>
    <mergeCell ref="AE110:AE111"/>
    <mergeCell ref="AF110:AF111"/>
    <mergeCell ref="AG110:AG111"/>
    <mergeCell ref="AH110:AH111"/>
    <mergeCell ref="AI110:AI111"/>
    <mergeCell ref="A110:A111"/>
    <mergeCell ref="B110:B111"/>
    <mergeCell ref="Z110:Z111"/>
    <mergeCell ref="AA110:AA111"/>
    <mergeCell ref="AB110:AB111"/>
    <mergeCell ref="AC110:AC111"/>
    <mergeCell ref="C110:C111"/>
    <mergeCell ref="D110:D111"/>
    <mergeCell ref="AD107:AD109"/>
    <mergeCell ref="AE107:AE109"/>
    <mergeCell ref="AF107:AF109"/>
    <mergeCell ref="AG107:AG109"/>
    <mergeCell ref="AH107:AH109"/>
    <mergeCell ref="AI107:AI109"/>
    <mergeCell ref="A107:A109"/>
    <mergeCell ref="B107:B109"/>
    <mergeCell ref="Z107:Z109"/>
    <mergeCell ref="AA107:AA109"/>
    <mergeCell ref="AB107:AB109"/>
    <mergeCell ref="AC107:AC109"/>
    <mergeCell ref="C107:C109"/>
    <mergeCell ref="D107:D109"/>
    <mergeCell ref="AD101:AD106"/>
    <mergeCell ref="AE101:AE106"/>
    <mergeCell ref="AF101:AF106"/>
    <mergeCell ref="AG101:AG106"/>
    <mergeCell ref="AH101:AH106"/>
    <mergeCell ref="AI101:AI106"/>
    <mergeCell ref="A101:A106"/>
    <mergeCell ref="B101:B106"/>
    <mergeCell ref="Z101:Z106"/>
    <mergeCell ref="AA101:AA106"/>
    <mergeCell ref="AB101:AB106"/>
    <mergeCell ref="AC101:AC106"/>
    <mergeCell ref="C101:C106"/>
    <mergeCell ref="D101:D106"/>
    <mergeCell ref="AD89:AD100"/>
    <mergeCell ref="AE89:AE100"/>
    <mergeCell ref="AF89:AF100"/>
    <mergeCell ref="AG89:AG100"/>
    <mergeCell ref="AH89:AH100"/>
    <mergeCell ref="AI89:AI100"/>
    <mergeCell ref="A89:A100"/>
    <mergeCell ref="B89:B100"/>
    <mergeCell ref="Z89:Z100"/>
    <mergeCell ref="AA89:AA100"/>
    <mergeCell ref="AB89:AB100"/>
    <mergeCell ref="AC89:AC100"/>
    <mergeCell ref="C89:C100"/>
    <mergeCell ref="D89:D100"/>
    <mergeCell ref="AD83:AD88"/>
    <mergeCell ref="AE83:AE88"/>
    <mergeCell ref="AF83:AF88"/>
    <mergeCell ref="AG83:AG88"/>
    <mergeCell ref="AH83:AH88"/>
    <mergeCell ref="AI83:AI88"/>
    <mergeCell ref="A83:A88"/>
    <mergeCell ref="B83:B88"/>
    <mergeCell ref="Z83:Z88"/>
    <mergeCell ref="AA83:AA88"/>
    <mergeCell ref="AB83:AB88"/>
    <mergeCell ref="AC83:AC88"/>
    <mergeCell ref="C83:C88"/>
    <mergeCell ref="D83:D88"/>
    <mergeCell ref="AD79:AD82"/>
    <mergeCell ref="AE79:AE82"/>
    <mergeCell ref="AF79:AF82"/>
    <mergeCell ref="AG79:AG82"/>
    <mergeCell ref="AH79:AH82"/>
    <mergeCell ref="AI79:AI82"/>
    <mergeCell ref="A79:A82"/>
    <mergeCell ref="B79:B82"/>
    <mergeCell ref="Z79:Z82"/>
    <mergeCell ref="AA79:AA82"/>
    <mergeCell ref="AB79:AB82"/>
    <mergeCell ref="AC79:AC82"/>
    <mergeCell ref="C79:C82"/>
    <mergeCell ref="D79:D82"/>
    <mergeCell ref="AD71:AD78"/>
    <mergeCell ref="AE71:AE78"/>
    <mergeCell ref="AF71:AF78"/>
    <mergeCell ref="AG71:AG78"/>
    <mergeCell ref="AH71:AH78"/>
    <mergeCell ref="AI71:AI78"/>
    <mergeCell ref="A71:A78"/>
    <mergeCell ref="B71:B78"/>
    <mergeCell ref="Z71:Z78"/>
    <mergeCell ref="AA71:AA78"/>
    <mergeCell ref="AB71:AB78"/>
    <mergeCell ref="AC71:AC78"/>
    <mergeCell ref="C71:C78"/>
    <mergeCell ref="D71:D78"/>
    <mergeCell ref="AD63:AD70"/>
    <mergeCell ref="AE63:AE70"/>
    <mergeCell ref="AF63:AF70"/>
    <mergeCell ref="AG63:AG70"/>
    <mergeCell ref="AH63:AH70"/>
    <mergeCell ref="AI63:AI70"/>
    <mergeCell ref="A63:A70"/>
    <mergeCell ref="B63:B70"/>
    <mergeCell ref="Z63:Z70"/>
    <mergeCell ref="AA63:AA70"/>
    <mergeCell ref="AB63:AB70"/>
    <mergeCell ref="AC63:AC70"/>
    <mergeCell ref="C63:C70"/>
    <mergeCell ref="D63:D70"/>
    <mergeCell ref="AD51:AD62"/>
    <mergeCell ref="AE51:AE62"/>
    <mergeCell ref="AF51:AF62"/>
    <mergeCell ref="AG51:AG62"/>
    <mergeCell ref="AH51:AH62"/>
    <mergeCell ref="AI51:AI62"/>
    <mergeCell ref="A51:A62"/>
    <mergeCell ref="B51:B62"/>
    <mergeCell ref="Z51:Z62"/>
    <mergeCell ref="AA51:AA62"/>
    <mergeCell ref="AB51:AB62"/>
    <mergeCell ref="AC51:AC62"/>
    <mergeCell ref="C51:C62"/>
    <mergeCell ref="D51:D62"/>
    <mergeCell ref="AD49:AD50"/>
    <mergeCell ref="AE49:AE50"/>
    <mergeCell ref="AF49:AF50"/>
    <mergeCell ref="AG49:AG50"/>
    <mergeCell ref="AH49:AH50"/>
    <mergeCell ref="AI49:AI50"/>
    <mergeCell ref="A49:A50"/>
    <mergeCell ref="B49:B50"/>
    <mergeCell ref="Z49:Z50"/>
    <mergeCell ref="AA49:AA50"/>
    <mergeCell ref="AB49:AB50"/>
    <mergeCell ref="AC49:AC50"/>
    <mergeCell ref="C49:C50"/>
    <mergeCell ref="D49:D50"/>
    <mergeCell ref="AD44:AD48"/>
    <mergeCell ref="AE44:AE48"/>
    <mergeCell ref="AF44:AF48"/>
    <mergeCell ref="AG44:AG48"/>
    <mergeCell ref="AH44:AH48"/>
    <mergeCell ref="AI44:AI48"/>
    <mergeCell ref="A44:A48"/>
    <mergeCell ref="B44:B48"/>
    <mergeCell ref="Z44:Z48"/>
    <mergeCell ref="AA44:AA48"/>
    <mergeCell ref="AB44:AB48"/>
    <mergeCell ref="AC44:AC48"/>
    <mergeCell ref="C44:C48"/>
    <mergeCell ref="D44:D48"/>
    <mergeCell ref="AD24:AD43"/>
    <mergeCell ref="AE24:AE43"/>
    <mergeCell ref="AF24:AF43"/>
    <mergeCell ref="AG24:AG43"/>
    <mergeCell ref="AH24:AH43"/>
    <mergeCell ref="AI24:AI43"/>
    <mergeCell ref="A24:A43"/>
    <mergeCell ref="B24:B43"/>
    <mergeCell ref="Z24:Z43"/>
    <mergeCell ref="AA24:AA43"/>
    <mergeCell ref="AB24:AB43"/>
    <mergeCell ref="AC24:AC43"/>
    <mergeCell ref="C24:C43"/>
    <mergeCell ref="D24:D43"/>
    <mergeCell ref="A12:A23"/>
    <mergeCell ref="B12:B23"/>
    <mergeCell ref="Z12:Z23"/>
    <mergeCell ref="AA12:AA23"/>
    <mergeCell ref="AB12:AB23"/>
    <mergeCell ref="AC12:AC23"/>
    <mergeCell ref="AD12:AD23"/>
    <mergeCell ref="R10:S10"/>
    <mergeCell ref="T10:U10"/>
    <mergeCell ref="V10:W10"/>
    <mergeCell ref="X10:Y10"/>
    <mergeCell ref="Z10:AA10"/>
    <mergeCell ref="AB10:AC10"/>
    <mergeCell ref="C12:C23"/>
    <mergeCell ref="D12:D23"/>
    <mergeCell ref="AI8:AI11"/>
    <mergeCell ref="F9:K9"/>
    <mergeCell ref="L9:Q9"/>
    <mergeCell ref="F10:H10"/>
    <mergeCell ref="I10:K10"/>
    <mergeCell ref="L10:N10"/>
    <mergeCell ref="O10:Q10"/>
    <mergeCell ref="AE12:AE23"/>
    <mergeCell ref="AF12:AF23"/>
    <mergeCell ref="AG12:AG23"/>
    <mergeCell ref="AH12:AH23"/>
    <mergeCell ref="AI12:AI23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AJ164:AJ171"/>
    <mergeCell ref="AJ160:AJ163"/>
    <mergeCell ref="AJ155:AJ159"/>
    <mergeCell ref="AJ153:AJ154"/>
    <mergeCell ref="AJ151:AJ152"/>
    <mergeCell ref="AJ139:AJ150"/>
    <mergeCell ref="AJ135:AJ138"/>
    <mergeCell ref="AJ133:AJ134"/>
    <mergeCell ref="AJ129:AJ132"/>
    <mergeCell ref="AJ63:AJ70"/>
    <mergeCell ref="AJ51:AJ62"/>
    <mergeCell ref="AJ49:AJ50"/>
    <mergeCell ref="AJ44:AJ48"/>
    <mergeCell ref="AJ24:AJ43"/>
    <mergeCell ref="AJ12:AJ23"/>
    <mergeCell ref="AJ8:AJ11"/>
    <mergeCell ref="AJ115:AJ128"/>
    <mergeCell ref="AJ112:AJ114"/>
    <mergeCell ref="AJ110:AJ111"/>
    <mergeCell ref="AJ107:AJ109"/>
    <mergeCell ref="AJ101:AJ106"/>
    <mergeCell ref="AJ89:AJ100"/>
    <mergeCell ref="AJ83:AJ88"/>
    <mergeCell ref="AJ79:AJ82"/>
    <mergeCell ref="AJ71:AJ78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opLeftCell="N1" zoomScale="70" zoomScaleNormal="70" workbookViewId="0">
      <selection activeCell="V12" sqref="V12:AJ2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3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532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6" ht="30" customHeight="1" x14ac:dyDescent="0.25">
      <c r="A6" s="1"/>
      <c r="B6" s="13"/>
      <c r="C6" s="13" t="s">
        <v>546</v>
      </c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289" t="s">
        <v>876</v>
      </c>
      <c r="E8" s="286" t="s">
        <v>12</v>
      </c>
      <c r="F8" s="292" t="s">
        <v>6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1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272" t="s">
        <v>875</v>
      </c>
    </row>
    <row r="9" spans="1:36" ht="33" customHeight="1" thickBot="1" x14ac:dyDescent="0.3">
      <c r="A9" s="284"/>
      <c r="B9" s="287"/>
      <c r="C9" s="290"/>
      <c r="D9" s="290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273"/>
    </row>
    <row r="10" spans="1:36" ht="16.5" thickBot="1" x14ac:dyDescent="0.3">
      <c r="A10" s="284"/>
      <c r="B10" s="287"/>
      <c r="C10" s="290"/>
      <c r="D10" s="290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273"/>
    </row>
    <row r="11" spans="1:36" ht="16.5" thickBot="1" x14ac:dyDescent="0.3">
      <c r="A11" s="285"/>
      <c r="B11" s="288"/>
      <c r="C11" s="291"/>
      <c r="D11" s="291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274"/>
    </row>
    <row r="12" spans="1:36" ht="18.75" x14ac:dyDescent="0.25">
      <c r="A12" s="317">
        <v>1</v>
      </c>
      <c r="B12" s="377" t="s">
        <v>106</v>
      </c>
      <c r="C12" s="377" t="s">
        <v>18</v>
      </c>
      <c r="D12" s="355">
        <f>160*0.9</f>
        <v>144</v>
      </c>
      <c r="E12" s="4" t="s">
        <v>533</v>
      </c>
      <c r="F12" s="4">
        <v>16</v>
      </c>
      <c r="G12" s="4">
        <v>2.8</v>
      </c>
      <c r="H12" s="4">
        <v>13</v>
      </c>
      <c r="I12" s="4"/>
      <c r="J12" s="4"/>
      <c r="K12" s="4"/>
      <c r="L12" s="4">
        <v>41</v>
      </c>
      <c r="M12" s="4">
        <v>28</v>
      </c>
      <c r="N12" s="4">
        <v>61</v>
      </c>
      <c r="O12" s="4">
        <v>17.5</v>
      </c>
      <c r="P12" s="4">
        <v>24</v>
      </c>
      <c r="Q12" s="4">
        <v>30.5</v>
      </c>
      <c r="R12" s="69">
        <v>230</v>
      </c>
      <c r="S12" s="69"/>
      <c r="T12" s="69">
        <v>226</v>
      </c>
      <c r="U12" s="69">
        <v>226</v>
      </c>
      <c r="V12" s="44">
        <f t="shared" ref="V12:V24" si="0">IF(AND(F12=0,G12=0,H12=0),0,IF(AND(F12=0,G12=0),H12,IF(AND(F12=0,H12=0),G12,IF(AND(G12=0,H12=0),F12,IF(F12=0,(G12+H12)/2,IF(G12=0,(F12+H12)/2,IF(H12=0,(F12+G12)/2,(F12+G12+H12)/3)))))))</f>
        <v>10.6</v>
      </c>
      <c r="W12" s="44">
        <f t="shared" ref="W12:W24" si="1">IF(AND(I12=0,J12=0,K12=0),0,IF(AND(I12=0,J12=0),K12,IF(AND(I12=0,K12=0),J12,IF(AND(J12=0,K12=0),I12,IF(I12=0,(J12+K12)/2,IF(J12=0,(I12+K12)/2,IF(K12=0,(I12+J12)/2,(I12+J12+K12)/3)))))))</f>
        <v>0</v>
      </c>
      <c r="X12" s="44">
        <f t="shared" ref="X12:X24" si="2">IF(AND(L12=0,M12=0,N12=0),0,IF(AND(L12=0,M12=0),N12,IF(AND(L12=0,N12=0),M12,IF(AND(M12=0,N12=0),L12,IF(L12=0,(M12+N12)/2,IF(M12=0,(L12+N12)/2,IF(N12=0,(L12+M12)/2,(L12+M12+N12)/3)))))))</f>
        <v>43.333333333333336</v>
      </c>
      <c r="Y12" s="168">
        <f t="shared" ref="Y12:Y24" si="3">IF(AND(O12=0,P12=0,Q12=0),0,IF(AND(O12=0,P12=0),Q12,IF(AND(O12=0,Q12=0),P12,IF(AND(P12=0,Q12=0),O12,IF(O12=0,(P12+Q12)/2,IF(P12=0,(O12+Q12)/2,IF(Q12=0,(O12+P12)/2,(O12+P12+Q12)/3)))))))</f>
        <v>24</v>
      </c>
      <c r="Z12" s="249">
        <f>SUM(V12:V14)</f>
        <v>34.266666666666666</v>
      </c>
      <c r="AA12" s="201">
        <f>SUM(W12:W14)</f>
        <v>0</v>
      </c>
      <c r="AB12" s="201">
        <f>SUM(X12:X14)</f>
        <v>57.333333333333336</v>
      </c>
      <c r="AC12" s="201">
        <f>SUM(Y12:Y14)</f>
        <v>36.166666666666664</v>
      </c>
      <c r="AD12" s="201">
        <f>Z12*0.38*0.9*SQRT(3)</f>
        <v>20.298249824061184</v>
      </c>
      <c r="AE12" s="201">
        <f t="shared" ref="AE12:AG12" si="4">AA12*0.38*0.9*SQRT(3)</f>
        <v>0</v>
      </c>
      <c r="AF12" s="201">
        <f t="shared" si="4"/>
        <v>33.96205223481055</v>
      </c>
      <c r="AG12" s="201">
        <f t="shared" si="4"/>
        <v>21.423736438819443</v>
      </c>
      <c r="AH12" s="201">
        <f>MAX(Z12:AC14)</f>
        <v>57.333333333333336</v>
      </c>
      <c r="AI12" s="185">
        <f>AH12*0.38*0.9*SQRT(3)</f>
        <v>33.96205223481055</v>
      </c>
      <c r="AJ12" s="185">
        <f>D12-AI12</f>
        <v>110.03794776518944</v>
      </c>
    </row>
    <row r="13" spans="1:36" ht="18.75" x14ac:dyDescent="0.25">
      <c r="A13" s="318"/>
      <c r="B13" s="375"/>
      <c r="C13" s="375"/>
      <c r="D13" s="373"/>
      <c r="E13" s="7" t="s">
        <v>534</v>
      </c>
      <c r="F13" s="7">
        <v>19</v>
      </c>
      <c r="G13" s="7">
        <v>29</v>
      </c>
      <c r="H13" s="7">
        <v>23</v>
      </c>
      <c r="I13" s="7"/>
      <c r="J13" s="7"/>
      <c r="K13" s="7"/>
      <c r="L13" s="7">
        <v>21</v>
      </c>
      <c r="M13" s="7">
        <v>8</v>
      </c>
      <c r="N13" s="7">
        <v>13</v>
      </c>
      <c r="O13" s="7">
        <v>14</v>
      </c>
      <c r="P13" s="7">
        <v>9.5</v>
      </c>
      <c r="Q13" s="7">
        <v>13</v>
      </c>
      <c r="R13" s="73">
        <v>230</v>
      </c>
      <c r="S13" s="73"/>
      <c r="T13" s="73">
        <v>226</v>
      </c>
      <c r="U13" s="73">
        <v>226</v>
      </c>
      <c r="V13" s="46">
        <f t="shared" si="0"/>
        <v>23.666666666666668</v>
      </c>
      <c r="W13" s="46">
        <f t="shared" si="1"/>
        <v>0</v>
      </c>
      <c r="X13" s="46">
        <f t="shared" si="2"/>
        <v>14</v>
      </c>
      <c r="Y13" s="169">
        <f t="shared" si="3"/>
        <v>12.166666666666666</v>
      </c>
      <c r="Z13" s="250"/>
      <c r="AA13" s="202"/>
      <c r="AB13" s="202"/>
      <c r="AC13" s="202"/>
      <c r="AD13" s="202"/>
      <c r="AE13" s="202"/>
      <c r="AF13" s="202"/>
      <c r="AG13" s="202"/>
      <c r="AH13" s="202"/>
      <c r="AI13" s="186"/>
      <c r="AJ13" s="186"/>
    </row>
    <row r="14" spans="1:36" ht="19.5" thickBot="1" x14ac:dyDescent="0.3">
      <c r="A14" s="319"/>
      <c r="B14" s="376"/>
      <c r="C14" s="376"/>
      <c r="D14" s="356"/>
      <c r="E14" s="48"/>
      <c r="F14" s="48">
        <v>0</v>
      </c>
      <c r="G14" s="48">
        <v>0</v>
      </c>
      <c r="H14" s="48"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86">
        <v>230</v>
      </c>
      <c r="S14" s="86"/>
      <c r="T14" s="86"/>
      <c r="U14" s="86"/>
      <c r="V14" s="50">
        <f t="shared" si="0"/>
        <v>0</v>
      </c>
      <c r="W14" s="50">
        <f t="shared" si="1"/>
        <v>0</v>
      </c>
      <c r="X14" s="50">
        <f t="shared" si="2"/>
        <v>0</v>
      </c>
      <c r="Y14" s="170">
        <f t="shared" si="3"/>
        <v>0</v>
      </c>
      <c r="Z14" s="251"/>
      <c r="AA14" s="203"/>
      <c r="AB14" s="203"/>
      <c r="AC14" s="203"/>
      <c r="AD14" s="203"/>
      <c r="AE14" s="203"/>
      <c r="AF14" s="203"/>
      <c r="AG14" s="203"/>
      <c r="AH14" s="203"/>
      <c r="AI14" s="187"/>
      <c r="AJ14" s="187"/>
    </row>
    <row r="15" spans="1:36" ht="18.75" x14ac:dyDescent="0.25">
      <c r="A15" s="317">
        <v>2</v>
      </c>
      <c r="B15" s="377" t="s">
        <v>95</v>
      </c>
      <c r="C15" s="355" t="s">
        <v>18</v>
      </c>
      <c r="D15" s="355">
        <f>160*0.9</f>
        <v>144</v>
      </c>
      <c r="E15" s="4" t="s">
        <v>535</v>
      </c>
      <c r="F15" s="4">
        <v>7.5</v>
      </c>
      <c r="G15" s="4">
        <v>2</v>
      </c>
      <c r="H15" s="4">
        <v>2.5</v>
      </c>
      <c r="I15" s="4"/>
      <c r="J15" s="4"/>
      <c r="K15" s="4"/>
      <c r="L15" s="4">
        <v>2</v>
      </c>
      <c r="M15" s="4">
        <v>15.5</v>
      </c>
      <c r="N15" s="4">
        <v>3</v>
      </c>
      <c r="O15" s="4">
        <v>3.3</v>
      </c>
      <c r="P15" s="4">
        <v>8.5</v>
      </c>
      <c r="Q15" s="4">
        <v>6.5</v>
      </c>
      <c r="R15" s="4">
        <v>230</v>
      </c>
      <c r="S15" s="4"/>
      <c r="T15" s="4">
        <v>226</v>
      </c>
      <c r="U15" s="4">
        <v>230</v>
      </c>
      <c r="V15" s="44">
        <f t="shared" si="0"/>
        <v>4</v>
      </c>
      <c r="W15" s="44">
        <f t="shared" si="1"/>
        <v>0</v>
      </c>
      <c r="X15" s="44">
        <f t="shared" si="2"/>
        <v>6.833333333333333</v>
      </c>
      <c r="Y15" s="168">
        <f t="shared" si="3"/>
        <v>6.1000000000000005</v>
      </c>
      <c r="Z15" s="249">
        <f>SUM(V15:V16)</f>
        <v>33</v>
      </c>
      <c r="AA15" s="201">
        <f>SUM(W15:W16)</f>
        <v>0</v>
      </c>
      <c r="AB15" s="201">
        <f>SUM(X15:X16)</f>
        <v>56.5</v>
      </c>
      <c r="AC15" s="201">
        <f>SUM(Y15:Y16)</f>
        <v>44.6</v>
      </c>
      <c r="AD15" s="201">
        <f t="shared" ref="AD15:AG21" si="5">Z15*0.38*0.9*SQRT(3)</f>
        <v>19.547925414222352</v>
      </c>
      <c r="AE15" s="201">
        <f t="shared" si="5"/>
        <v>0</v>
      </c>
      <c r="AF15" s="201">
        <f t="shared" si="5"/>
        <v>33.468417754653416</v>
      </c>
      <c r="AG15" s="201">
        <f t="shared" si="5"/>
        <v>26.419317378009602</v>
      </c>
      <c r="AH15" s="201">
        <f>MAX(Z15:AC16)</f>
        <v>56.5</v>
      </c>
      <c r="AI15" s="185">
        <f t="shared" ref="AI15" si="6">AH15*0.38*0.9*SQRT(3)</f>
        <v>33.468417754653416</v>
      </c>
      <c r="AJ15" s="185">
        <f>D15-AI15</f>
        <v>110.53158224534658</v>
      </c>
    </row>
    <row r="16" spans="1:36" ht="19.5" thickBot="1" x14ac:dyDescent="0.3">
      <c r="A16" s="318"/>
      <c r="B16" s="375"/>
      <c r="C16" s="373"/>
      <c r="D16" s="356"/>
      <c r="E16" s="7" t="s">
        <v>536</v>
      </c>
      <c r="F16" s="7">
        <v>44</v>
      </c>
      <c r="G16" s="7">
        <v>22</v>
      </c>
      <c r="H16" s="7">
        <v>21</v>
      </c>
      <c r="I16" s="7"/>
      <c r="J16" s="7"/>
      <c r="K16" s="7"/>
      <c r="L16" s="7">
        <v>67</v>
      </c>
      <c r="M16" s="7">
        <v>50</v>
      </c>
      <c r="N16" s="7">
        <v>32</v>
      </c>
      <c r="O16" s="7">
        <v>68.5</v>
      </c>
      <c r="P16" s="7">
        <v>20</v>
      </c>
      <c r="Q16" s="7">
        <v>27</v>
      </c>
      <c r="R16" s="73">
        <v>230</v>
      </c>
      <c r="S16" s="73"/>
      <c r="T16" s="73">
        <v>226</v>
      </c>
      <c r="U16" s="73">
        <v>230</v>
      </c>
      <c r="V16" s="46">
        <f t="shared" si="0"/>
        <v>29</v>
      </c>
      <c r="W16" s="46">
        <f t="shared" si="1"/>
        <v>0</v>
      </c>
      <c r="X16" s="46">
        <f t="shared" si="2"/>
        <v>49.666666666666664</v>
      </c>
      <c r="Y16" s="169">
        <f t="shared" si="3"/>
        <v>38.5</v>
      </c>
      <c r="Z16" s="250"/>
      <c r="AA16" s="202"/>
      <c r="AB16" s="202"/>
      <c r="AC16" s="202"/>
      <c r="AD16" s="202"/>
      <c r="AE16" s="202"/>
      <c r="AF16" s="202"/>
      <c r="AG16" s="202"/>
      <c r="AH16" s="202"/>
      <c r="AI16" s="186"/>
      <c r="AJ16" s="186"/>
    </row>
    <row r="17" spans="1:36" ht="18.75" x14ac:dyDescent="0.25">
      <c r="A17" s="351">
        <v>3</v>
      </c>
      <c r="B17" s="359" t="s">
        <v>95</v>
      </c>
      <c r="C17" s="359" t="s">
        <v>537</v>
      </c>
      <c r="D17" s="359"/>
      <c r="E17" s="4" t="s">
        <v>538</v>
      </c>
      <c r="F17" s="4">
        <v>23</v>
      </c>
      <c r="G17" s="4">
        <v>22</v>
      </c>
      <c r="H17" s="4">
        <v>25</v>
      </c>
      <c r="I17" s="4"/>
      <c r="J17" s="4"/>
      <c r="K17" s="4"/>
      <c r="L17" s="4">
        <v>1</v>
      </c>
      <c r="M17" s="4">
        <v>10</v>
      </c>
      <c r="N17" s="4">
        <v>15.5</v>
      </c>
      <c r="O17" s="4">
        <v>8</v>
      </c>
      <c r="P17" s="4">
        <v>4</v>
      </c>
      <c r="Q17" s="4">
        <v>36</v>
      </c>
      <c r="R17" s="4">
        <v>225</v>
      </c>
      <c r="S17" s="4"/>
      <c r="T17" s="4">
        <v>226</v>
      </c>
      <c r="U17" s="4">
        <v>226</v>
      </c>
      <c r="V17" s="44">
        <f t="shared" si="0"/>
        <v>23.333333333333332</v>
      </c>
      <c r="W17" s="44">
        <f t="shared" si="1"/>
        <v>0</v>
      </c>
      <c r="X17" s="44">
        <f t="shared" si="2"/>
        <v>8.8333333333333339</v>
      </c>
      <c r="Y17" s="168">
        <f t="shared" si="3"/>
        <v>16</v>
      </c>
      <c r="Z17" s="408">
        <f>SUM(V17:V19)</f>
        <v>36</v>
      </c>
      <c r="AA17" s="406">
        <f>SUM(W17:W19)</f>
        <v>0</v>
      </c>
      <c r="AB17" s="406">
        <f>SUM(X17:X19)</f>
        <v>34.333333333333336</v>
      </c>
      <c r="AC17" s="406">
        <f>SUM(Y17:Y19)</f>
        <v>39.5</v>
      </c>
      <c r="AD17" s="406">
        <f t="shared" ref="AD17" si="7">Z17*0.38*0.9*SQRT(3)</f>
        <v>21.325009542788013</v>
      </c>
      <c r="AE17" s="406">
        <f t="shared" si="5"/>
        <v>0</v>
      </c>
      <c r="AF17" s="406">
        <f t="shared" si="5"/>
        <v>20.337740582473756</v>
      </c>
      <c r="AG17" s="406">
        <f t="shared" si="5"/>
        <v>23.398274359447964</v>
      </c>
      <c r="AH17" s="406">
        <f>MAX(Z17:AC19)</f>
        <v>39.5</v>
      </c>
      <c r="AI17" s="559">
        <f t="shared" ref="AI17" si="8">AH17*0.38*0.9*SQRT(3)</f>
        <v>23.398274359447964</v>
      </c>
      <c r="AJ17" s="559">
        <f>D17-AI17</f>
        <v>-23.398274359447964</v>
      </c>
    </row>
    <row r="18" spans="1:36" ht="18.75" x14ac:dyDescent="0.25">
      <c r="A18" s="398"/>
      <c r="B18" s="369"/>
      <c r="C18" s="369"/>
      <c r="D18" s="369"/>
      <c r="E18" s="7" t="s">
        <v>539</v>
      </c>
      <c r="F18" s="7">
        <v>4</v>
      </c>
      <c r="G18" s="7">
        <v>0</v>
      </c>
      <c r="H18" s="7">
        <v>0</v>
      </c>
      <c r="I18" s="7"/>
      <c r="J18" s="7"/>
      <c r="K18" s="7"/>
      <c r="L18" s="7">
        <v>10</v>
      </c>
      <c r="M18" s="7">
        <v>0</v>
      </c>
      <c r="N18" s="7">
        <v>0</v>
      </c>
      <c r="O18" s="7">
        <v>10</v>
      </c>
      <c r="P18" s="7">
        <v>0</v>
      </c>
      <c r="Q18" s="7">
        <v>0</v>
      </c>
      <c r="R18" s="73">
        <v>225</v>
      </c>
      <c r="S18" s="73"/>
      <c r="T18" s="73">
        <v>226</v>
      </c>
      <c r="U18" s="73">
        <v>226</v>
      </c>
      <c r="V18" s="46">
        <f t="shared" si="0"/>
        <v>4</v>
      </c>
      <c r="W18" s="46">
        <f t="shared" si="1"/>
        <v>0</v>
      </c>
      <c r="X18" s="46">
        <f t="shared" si="2"/>
        <v>10</v>
      </c>
      <c r="Y18" s="169">
        <f t="shared" si="3"/>
        <v>10</v>
      </c>
      <c r="Z18" s="399"/>
      <c r="AA18" s="400"/>
      <c r="AB18" s="400"/>
      <c r="AC18" s="400"/>
      <c r="AD18" s="400"/>
      <c r="AE18" s="400"/>
      <c r="AF18" s="400"/>
      <c r="AG18" s="400"/>
      <c r="AH18" s="400"/>
      <c r="AI18" s="558"/>
      <c r="AJ18" s="558"/>
    </row>
    <row r="19" spans="1:36" ht="18.75" x14ac:dyDescent="0.25">
      <c r="A19" s="398"/>
      <c r="B19" s="369"/>
      <c r="C19" s="369"/>
      <c r="D19" s="369"/>
      <c r="E19" s="42" t="s">
        <v>540</v>
      </c>
      <c r="F19" s="42">
        <v>5</v>
      </c>
      <c r="G19" s="42">
        <v>6</v>
      </c>
      <c r="H19" s="42">
        <v>15</v>
      </c>
      <c r="I19" s="42"/>
      <c r="J19" s="42"/>
      <c r="K19" s="42"/>
      <c r="L19" s="42">
        <v>9</v>
      </c>
      <c r="M19" s="42">
        <v>17.5</v>
      </c>
      <c r="N19" s="42">
        <v>20</v>
      </c>
      <c r="O19" s="42">
        <v>12</v>
      </c>
      <c r="P19" s="42">
        <v>16.5</v>
      </c>
      <c r="Q19" s="42">
        <v>12</v>
      </c>
      <c r="R19" s="42">
        <v>225</v>
      </c>
      <c r="S19" s="42"/>
      <c r="T19" s="42">
        <v>226</v>
      </c>
      <c r="U19" s="42">
        <v>226</v>
      </c>
      <c r="V19" s="90">
        <f t="shared" si="0"/>
        <v>8.6666666666666661</v>
      </c>
      <c r="W19" s="90">
        <f t="shared" si="1"/>
        <v>0</v>
      </c>
      <c r="X19" s="90">
        <f t="shared" si="2"/>
        <v>15.5</v>
      </c>
      <c r="Y19" s="182">
        <f t="shared" si="3"/>
        <v>13.5</v>
      </c>
      <c r="Z19" s="399"/>
      <c r="AA19" s="400"/>
      <c r="AB19" s="400"/>
      <c r="AC19" s="400"/>
      <c r="AD19" s="400"/>
      <c r="AE19" s="400"/>
      <c r="AF19" s="400"/>
      <c r="AG19" s="400"/>
      <c r="AH19" s="400"/>
      <c r="AI19" s="558"/>
      <c r="AJ19" s="558"/>
    </row>
    <row r="20" spans="1:36" ht="19.5" thickBot="1" x14ac:dyDescent="0.3">
      <c r="A20" s="352"/>
      <c r="B20" s="360"/>
      <c r="C20" s="360"/>
      <c r="D20" s="360"/>
      <c r="E20" s="48" t="s">
        <v>544</v>
      </c>
      <c r="F20" s="48">
        <v>4</v>
      </c>
      <c r="G20" s="48">
        <v>0</v>
      </c>
      <c r="H20" s="48">
        <v>0</v>
      </c>
      <c r="I20" s="48"/>
      <c r="J20" s="48"/>
      <c r="K20" s="48"/>
      <c r="L20" s="48"/>
      <c r="M20" s="48"/>
      <c r="N20" s="48"/>
      <c r="O20" s="48"/>
      <c r="P20" s="48"/>
      <c r="Q20" s="48"/>
      <c r="R20" s="48">
        <v>225</v>
      </c>
      <c r="S20" s="48"/>
      <c r="T20" s="48"/>
      <c r="U20" s="48"/>
      <c r="V20" s="50">
        <f t="shared" si="0"/>
        <v>4</v>
      </c>
      <c r="W20" s="50"/>
      <c r="X20" s="50"/>
      <c r="Y20" s="170"/>
      <c r="Z20" s="409"/>
      <c r="AA20" s="407"/>
      <c r="AB20" s="407"/>
      <c r="AC20" s="407"/>
      <c r="AD20" s="407"/>
      <c r="AE20" s="407"/>
      <c r="AF20" s="407"/>
      <c r="AG20" s="407"/>
      <c r="AH20" s="407"/>
      <c r="AI20" s="560"/>
      <c r="AJ20" s="560"/>
    </row>
    <row r="21" spans="1:36" ht="18.75" x14ac:dyDescent="0.25">
      <c r="A21" s="381">
        <v>4</v>
      </c>
      <c r="B21" s="382" t="s">
        <v>16</v>
      </c>
      <c r="C21" s="359" t="s">
        <v>128</v>
      </c>
      <c r="D21" s="359">
        <f>100*0.9</f>
        <v>90</v>
      </c>
      <c r="E21" s="4" t="s">
        <v>541</v>
      </c>
      <c r="F21" s="4">
        <v>6</v>
      </c>
      <c r="G21" s="4">
        <v>7</v>
      </c>
      <c r="H21" s="4">
        <v>1</v>
      </c>
      <c r="I21" s="4"/>
      <c r="J21" s="4"/>
      <c r="K21" s="4"/>
      <c r="L21" s="4">
        <v>4</v>
      </c>
      <c r="M21" s="4">
        <v>12.5</v>
      </c>
      <c r="N21" s="4">
        <v>1.5</v>
      </c>
      <c r="O21" s="4">
        <v>6</v>
      </c>
      <c r="P21" s="4">
        <v>6</v>
      </c>
      <c r="Q21" s="4">
        <v>2.5</v>
      </c>
      <c r="R21" s="4">
        <v>230</v>
      </c>
      <c r="S21" s="4"/>
      <c r="T21" s="4">
        <v>239</v>
      </c>
      <c r="U21" s="4">
        <v>221</v>
      </c>
      <c r="V21" s="44">
        <f t="shared" si="0"/>
        <v>4.666666666666667</v>
      </c>
      <c r="W21" s="44">
        <f t="shared" si="1"/>
        <v>0</v>
      </c>
      <c r="X21" s="44">
        <f t="shared" si="2"/>
        <v>6</v>
      </c>
      <c r="Y21" s="168">
        <f t="shared" si="3"/>
        <v>4.833333333333333</v>
      </c>
      <c r="Z21" s="249">
        <f>SUM(V21:V24)</f>
        <v>32.333333333333336</v>
      </c>
      <c r="AA21" s="201">
        <f>SUM(W21:W24)</f>
        <v>0</v>
      </c>
      <c r="AB21" s="201">
        <f>SUM(X21:X24)</f>
        <v>38.166666666666671</v>
      </c>
      <c r="AC21" s="201">
        <f>SUM(Y21:Y24)</f>
        <v>30.333333333333336</v>
      </c>
      <c r="AD21" s="201">
        <f t="shared" ref="AD21" si="9">Z21*0.38*0.9*SQRT(3)</f>
        <v>19.153017830096644</v>
      </c>
      <c r="AE21" s="201">
        <f t="shared" si="5"/>
        <v>0</v>
      </c>
      <c r="AF21" s="201">
        <f t="shared" si="5"/>
        <v>22.608459191196559</v>
      </c>
      <c r="AG21" s="201">
        <f t="shared" si="5"/>
        <v>17.968295077719532</v>
      </c>
      <c r="AH21" s="201">
        <f>MAX(Z21:AC24)</f>
        <v>38.166666666666671</v>
      </c>
      <c r="AI21" s="185">
        <f t="shared" ref="AI21" si="10">AH21*0.38*0.9*SQRT(3)</f>
        <v>22.608459191196559</v>
      </c>
      <c r="AJ21" s="185">
        <f>D21-AI21</f>
        <v>67.391540808803441</v>
      </c>
    </row>
    <row r="22" spans="1:36" ht="18.75" x14ac:dyDescent="0.25">
      <c r="A22" s="333"/>
      <c r="B22" s="371"/>
      <c r="C22" s="369"/>
      <c r="D22" s="369"/>
      <c r="E22" s="7" t="s">
        <v>542</v>
      </c>
      <c r="F22" s="7">
        <v>9</v>
      </c>
      <c r="G22" s="7">
        <v>6</v>
      </c>
      <c r="H22" s="7">
        <v>22</v>
      </c>
      <c r="I22" s="7"/>
      <c r="J22" s="7"/>
      <c r="K22" s="7"/>
      <c r="L22" s="7">
        <v>2.5</v>
      </c>
      <c r="M22" s="7">
        <v>2.5</v>
      </c>
      <c r="N22" s="7">
        <v>20.5</v>
      </c>
      <c r="O22" s="7">
        <v>10.5</v>
      </c>
      <c r="P22" s="7">
        <v>6</v>
      </c>
      <c r="Q22" s="7">
        <v>26</v>
      </c>
      <c r="R22" s="73">
        <v>230</v>
      </c>
      <c r="S22" s="73"/>
      <c r="T22" s="73">
        <v>239</v>
      </c>
      <c r="U22" s="73">
        <v>221</v>
      </c>
      <c r="V22" s="46">
        <f t="shared" si="0"/>
        <v>12.333333333333334</v>
      </c>
      <c r="W22" s="46">
        <f t="shared" si="1"/>
        <v>0</v>
      </c>
      <c r="X22" s="46">
        <f t="shared" si="2"/>
        <v>8.5</v>
      </c>
      <c r="Y22" s="169">
        <f t="shared" si="3"/>
        <v>14.166666666666666</v>
      </c>
      <c r="Z22" s="250"/>
      <c r="AA22" s="202"/>
      <c r="AB22" s="202"/>
      <c r="AC22" s="202"/>
      <c r="AD22" s="202"/>
      <c r="AE22" s="202"/>
      <c r="AF22" s="202"/>
      <c r="AG22" s="202"/>
      <c r="AH22" s="202"/>
      <c r="AI22" s="186"/>
      <c r="AJ22" s="186"/>
    </row>
    <row r="23" spans="1:36" ht="18.75" x14ac:dyDescent="0.25">
      <c r="A23" s="333"/>
      <c r="B23" s="371"/>
      <c r="C23" s="369"/>
      <c r="D23" s="369"/>
      <c r="E23" s="41" t="s">
        <v>543</v>
      </c>
      <c r="F23" s="41">
        <v>18</v>
      </c>
      <c r="G23" s="41">
        <v>15</v>
      </c>
      <c r="H23" s="41">
        <v>13</v>
      </c>
      <c r="I23" s="41"/>
      <c r="J23" s="41"/>
      <c r="K23" s="41"/>
      <c r="L23" s="41">
        <v>48</v>
      </c>
      <c r="M23" s="41">
        <v>21</v>
      </c>
      <c r="N23" s="41">
        <v>2</v>
      </c>
      <c r="O23" s="41">
        <v>12</v>
      </c>
      <c r="P23" s="41">
        <v>9</v>
      </c>
      <c r="Q23" s="41">
        <v>13</v>
      </c>
      <c r="R23" s="41">
        <v>230</v>
      </c>
      <c r="S23" s="41"/>
      <c r="T23" s="41">
        <v>239</v>
      </c>
      <c r="U23" s="41">
        <v>221</v>
      </c>
      <c r="V23" s="46">
        <f t="shared" si="0"/>
        <v>15.333333333333334</v>
      </c>
      <c r="W23" s="46">
        <f t="shared" si="1"/>
        <v>0</v>
      </c>
      <c r="X23" s="46">
        <f t="shared" si="2"/>
        <v>23.666666666666668</v>
      </c>
      <c r="Y23" s="169">
        <f t="shared" si="3"/>
        <v>11.333333333333334</v>
      </c>
      <c r="Z23" s="250"/>
      <c r="AA23" s="202"/>
      <c r="AB23" s="202"/>
      <c r="AC23" s="202"/>
      <c r="AD23" s="202"/>
      <c r="AE23" s="202"/>
      <c r="AF23" s="202"/>
      <c r="AG23" s="202"/>
      <c r="AH23" s="202"/>
      <c r="AI23" s="186"/>
      <c r="AJ23" s="186"/>
    </row>
    <row r="24" spans="1:36" ht="19.5" thickBot="1" x14ac:dyDescent="0.3">
      <c r="A24" s="334"/>
      <c r="B24" s="372"/>
      <c r="C24" s="360"/>
      <c r="D24" s="360"/>
      <c r="E24" s="38" t="s">
        <v>545</v>
      </c>
      <c r="F24" s="38">
        <v>0</v>
      </c>
      <c r="G24" s="38">
        <v>0</v>
      </c>
      <c r="H24" s="38"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70"/>
      <c r="S24" s="70"/>
      <c r="T24" s="70"/>
      <c r="U24" s="70"/>
      <c r="V24" s="50">
        <f t="shared" si="0"/>
        <v>0</v>
      </c>
      <c r="W24" s="50">
        <f t="shared" si="1"/>
        <v>0</v>
      </c>
      <c r="X24" s="50">
        <f t="shared" si="2"/>
        <v>0</v>
      </c>
      <c r="Y24" s="170">
        <f t="shared" si="3"/>
        <v>0</v>
      </c>
      <c r="Z24" s="251"/>
      <c r="AA24" s="203"/>
      <c r="AB24" s="203"/>
      <c r="AC24" s="203"/>
      <c r="AD24" s="203"/>
      <c r="AE24" s="203"/>
      <c r="AF24" s="203"/>
      <c r="AG24" s="203"/>
      <c r="AH24" s="203"/>
      <c r="AI24" s="187"/>
      <c r="AJ24" s="187"/>
    </row>
    <row r="25" spans="1:36" x14ac:dyDescent="0.25">
      <c r="AF25" s="102"/>
      <c r="AG25" s="102"/>
    </row>
  </sheetData>
  <sheetProtection password="CC55" sheet="1" objects="1" scenarios="1" formatCells="0" formatColumns="0" formatRows="0" insertRows="0"/>
  <mergeCells count="90"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A12:A14"/>
    <mergeCell ref="B12:B14"/>
    <mergeCell ref="C12:C14"/>
    <mergeCell ref="Z12:Z14"/>
    <mergeCell ref="AA12:AA14"/>
    <mergeCell ref="D12:D14"/>
    <mergeCell ref="AB12:AB14"/>
    <mergeCell ref="AC12:AC14"/>
    <mergeCell ref="AD12:AD14"/>
    <mergeCell ref="R10:S10"/>
    <mergeCell ref="T10:U10"/>
    <mergeCell ref="V10:W10"/>
    <mergeCell ref="X10:Y10"/>
    <mergeCell ref="Z10:AA10"/>
    <mergeCell ref="AB10:AC10"/>
    <mergeCell ref="A15:A16"/>
    <mergeCell ref="B15:B16"/>
    <mergeCell ref="C15:C16"/>
    <mergeCell ref="Z15:Z16"/>
    <mergeCell ref="AA15:AA16"/>
    <mergeCell ref="D15:D16"/>
    <mergeCell ref="AE12:AE14"/>
    <mergeCell ref="AF12:AF14"/>
    <mergeCell ref="AG12:AG14"/>
    <mergeCell ref="AH12:AH14"/>
    <mergeCell ref="AI12:AI14"/>
    <mergeCell ref="AH15:AH16"/>
    <mergeCell ref="AI15:AI16"/>
    <mergeCell ref="AB15:AB16"/>
    <mergeCell ref="AC15:AC16"/>
    <mergeCell ref="AD15:AD16"/>
    <mergeCell ref="AE15:AE16"/>
    <mergeCell ref="AF15:AF16"/>
    <mergeCell ref="AG15:AG16"/>
    <mergeCell ref="A21:A24"/>
    <mergeCell ref="B21:B24"/>
    <mergeCell ref="C21:C24"/>
    <mergeCell ref="Z21:Z24"/>
    <mergeCell ref="AA21:AA24"/>
    <mergeCell ref="D21:D24"/>
    <mergeCell ref="AH21:AH24"/>
    <mergeCell ref="AI21:AI24"/>
    <mergeCell ref="AB21:AB24"/>
    <mergeCell ref="AC21:AC24"/>
    <mergeCell ref="AD21:AD24"/>
    <mergeCell ref="AE21:AE24"/>
    <mergeCell ref="AF21:AF24"/>
    <mergeCell ref="AG21:AG24"/>
    <mergeCell ref="A17:A20"/>
    <mergeCell ref="B17:B20"/>
    <mergeCell ref="C17:C20"/>
    <mergeCell ref="Z17:Z20"/>
    <mergeCell ref="AA17:AA20"/>
    <mergeCell ref="D17:D20"/>
    <mergeCell ref="AH17:AH20"/>
    <mergeCell ref="AI17:AI20"/>
    <mergeCell ref="AB17:AB20"/>
    <mergeCell ref="AC17:AC20"/>
    <mergeCell ref="AD17:AD20"/>
    <mergeCell ref="AE17:AE20"/>
    <mergeCell ref="AF17:AF20"/>
    <mergeCell ref="AG17:AG20"/>
    <mergeCell ref="AJ21:AJ24"/>
    <mergeCell ref="AJ17:AJ20"/>
    <mergeCell ref="AJ15:AJ16"/>
    <mergeCell ref="AJ12:AJ14"/>
    <mergeCell ref="AJ8:AJ11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7"/>
  <sheetViews>
    <sheetView zoomScale="40" zoomScaleNormal="40" workbookViewId="0">
      <selection activeCell="AO22" sqref="AO22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4.710937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768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289" t="s">
        <v>876</v>
      </c>
      <c r="E8" s="286" t="s">
        <v>12</v>
      </c>
      <c r="F8" s="292" t="s">
        <v>6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1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272" t="s">
        <v>875</v>
      </c>
    </row>
    <row r="9" spans="1:36" ht="33" customHeight="1" thickBot="1" x14ac:dyDescent="0.3">
      <c r="A9" s="284"/>
      <c r="B9" s="287"/>
      <c r="C9" s="290"/>
      <c r="D9" s="290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273"/>
    </row>
    <row r="10" spans="1:36" ht="16.5" thickBot="1" x14ac:dyDescent="0.3">
      <c r="A10" s="284"/>
      <c r="B10" s="287"/>
      <c r="C10" s="290"/>
      <c r="D10" s="290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273"/>
    </row>
    <row r="11" spans="1:36" ht="16.5" thickBot="1" x14ac:dyDescent="0.3">
      <c r="A11" s="285"/>
      <c r="B11" s="288"/>
      <c r="C11" s="291"/>
      <c r="D11" s="291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274"/>
    </row>
    <row r="12" spans="1:36" ht="15.75" x14ac:dyDescent="0.25">
      <c r="A12" s="329">
        <v>1</v>
      </c>
      <c r="B12" s="374" t="s">
        <v>934</v>
      </c>
      <c r="C12" s="355" t="s">
        <v>824</v>
      </c>
      <c r="D12" s="355">
        <f>(630+630)*0.9</f>
        <v>1134</v>
      </c>
      <c r="E12" s="18" t="s">
        <v>769</v>
      </c>
      <c r="F12" s="18"/>
      <c r="G12" s="18"/>
      <c r="H12" s="18"/>
      <c r="I12" s="18"/>
      <c r="J12" s="18"/>
      <c r="K12" s="18"/>
      <c r="L12" s="18">
        <v>68.099999999999994</v>
      </c>
      <c r="M12" s="18">
        <v>25.8</v>
      </c>
      <c r="N12" s="18">
        <v>38.700000000000003</v>
      </c>
      <c r="O12" s="18">
        <v>65</v>
      </c>
      <c r="P12" s="18">
        <v>28</v>
      </c>
      <c r="Q12" s="18">
        <v>36</v>
      </c>
      <c r="R12" s="18"/>
      <c r="S12" s="18"/>
      <c r="T12" s="18">
        <v>395</v>
      </c>
      <c r="U12" s="18">
        <v>385</v>
      </c>
      <c r="V12" s="93">
        <f t="shared" ref="V12:V56" si="0">IF(AND(F12=0,G12=0,H12=0),0,IF(AND(F12=0,G12=0),H12,IF(AND(F12=0,H12=0),G12,IF(AND(G12=0,H12=0),F12,IF(F12=0,(G12+H12)/2,IF(G12=0,(F12+H12)/2,IF(H12=0,(F12+G12)/2,(F12+G12+H12)/3)))))))</f>
        <v>0</v>
      </c>
      <c r="W12" s="93">
        <f t="shared" ref="W12:W56" si="1">IF(AND(I12=0,J12=0,K12=0),0,IF(AND(I12=0,J12=0),K12,IF(AND(I12=0,K12=0),J12,IF(AND(J12=0,K12=0),I12,IF(I12=0,(J12+K12)/2,IF(J12=0,(I12+K12)/2,IF(K12=0,(I12+J12)/2,(I12+J12+K12)/3)))))))</f>
        <v>0</v>
      </c>
      <c r="X12" s="93">
        <f t="shared" ref="X12:X56" si="2">IF(AND(L12=0,M12=0,N12=0),0,IF(AND(L12=0,M12=0),N12,IF(AND(L12=0,N12=0),M12,IF(AND(M12=0,N12=0),L12,IF(L12=0,(M12+N12)/2,IF(M12=0,(L12+N12)/2,IF(N12=0,(L12+M12)/2,(L12+M12+N12)/3)))))))</f>
        <v>44.199999999999996</v>
      </c>
      <c r="Y12" s="179">
        <f t="shared" ref="Y12:Y56" si="3">IF(AND(O12=0,P12=0,Q12=0),0,IF(AND(O12=0,P12=0),Q12,IF(AND(O12=0,Q12=0),P12,IF(AND(P12=0,Q12=0),O12,IF(O12=0,(P12+Q12)/2,IF(P12=0,(O12+Q12)/2,IF(Q12=0,(O12+P12)/2,(O12+P12+Q12)/3)))))))</f>
        <v>43</v>
      </c>
      <c r="Z12" s="366">
        <f>SUM(V12:V20)</f>
        <v>0</v>
      </c>
      <c r="AA12" s="364">
        <f>SUM(W12:W20)</f>
        <v>0</v>
      </c>
      <c r="AB12" s="364">
        <f>SUM(X12:X20)</f>
        <v>271.26666666666665</v>
      </c>
      <c r="AC12" s="364">
        <f>SUM(Y12:Y20)</f>
        <v>276.77000000000004</v>
      </c>
      <c r="AD12" s="361">
        <f t="shared" ref="AD12:AG36" si="4">Z12*0.38*0.9*SQRT(3)</f>
        <v>0</v>
      </c>
      <c r="AE12" s="361">
        <f t="shared" si="4"/>
        <v>0</v>
      </c>
      <c r="AF12" s="361">
        <f t="shared" si="4"/>
        <v>160.68789598074898</v>
      </c>
      <c r="AG12" s="361">
        <f t="shared" si="4"/>
        <v>163.94785808770669</v>
      </c>
      <c r="AH12" s="364">
        <f>MAX(Z12:AC20)</f>
        <v>276.77000000000004</v>
      </c>
      <c r="AI12" s="552">
        <f t="shared" ref="AI12" si="5">AH12*0.38*0.9*SQRT(3)</f>
        <v>163.94785808770669</v>
      </c>
      <c r="AJ12" s="552">
        <f>D12-AI12</f>
        <v>970.05214191229334</v>
      </c>
    </row>
    <row r="13" spans="1:36" ht="31.5" x14ac:dyDescent="0.25">
      <c r="A13" s="318"/>
      <c r="B13" s="375"/>
      <c r="C13" s="373"/>
      <c r="D13" s="373"/>
      <c r="E13" s="7" t="s">
        <v>770</v>
      </c>
      <c r="F13" s="7"/>
      <c r="G13" s="7"/>
      <c r="H13" s="7"/>
      <c r="I13" s="7"/>
      <c r="J13" s="7"/>
      <c r="K13" s="7"/>
      <c r="L13" s="7">
        <v>75.400000000000006</v>
      </c>
      <c r="M13" s="7">
        <v>83.6</v>
      </c>
      <c r="N13" s="7">
        <v>103.3</v>
      </c>
      <c r="O13" s="7">
        <v>80</v>
      </c>
      <c r="P13" s="7">
        <v>72.2</v>
      </c>
      <c r="Q13" s="7">
        <v>120</v>
      </c>
      <c r="R13" s="73"/>
      <c r="S13" s="73"/>
      <c r="T13" s="73">
        <v>395</v>
      </c>
      <c r="U13" s="73">
        <v>385</v>
      </c>
      <c r="V13" s="82">
        <f t="shared" si="0"/>
        <v>0</v>
      </c>
      <c r="W13" s="82">
        <f t="shared" si="1"/>
        <v>0</v>
      </c>
      <c r="X13" s="82">
        <f t="shared" si="2"/>
        <v>87.433333333333337</v>
      </c>
      <c r="Y13" s="177">
        <f t="shared" si="3"/>
        <v>90.733333333333334</v>
      </c>
      <c r="Z13" s="367"/>
      <c r="AA13" s="362"/>
      <c r="AB13" s="362"/>
      <c r="AC13" s="362"/>
      <c r="AD13" s="362"/>
      <c r="AE13" s="362"/>
      <c r="AF13" s="362"/>
      <c r="AG13" s="362"/>
      <c r="AH13" s="362"/>
      <c r="AI13" s="553"/>
      <c r="AJ13" s="553"/>
    </row>
    <row r="14" spans="1:36" ht="15.75" x14ac:dyDescent="0.25">
      <c r="A14" s="318"/>
      <c r="B14" s="375"/>
      <c r="C14" s="373"/>
      <c r="D14" s="373"/>
      <c r="E14" s="81" t="s">
        <v>771</v>
      </c>
      <c r="F14" s="81"/>
      <c r="G14" s="81"/>
      <c r="H14" s="81"/>
      <c r="I14" s="81"/>
      <c r="J14" s="81"/>
      <c r="K14" s="81"/>
      <c r="L14" s="81">
        <v>25.5</v>
      </c>
      <c r="M14" s="81">
        <v>35.299999999999997</v>
      </c>
      <c r="N14" s="81">
        <v>38.799999999999997</v>
      </c>
      <c r="O14" s="81">
        <v>18.010000000000002</v>
      </c>
      <c r="P14" s="81">
        <v>25.2</v>
      </c>
      <c r="Q14" s="81">
        <v>20.3</v>
      </c>
      <c r="R14" s="81"/>
      <c r="S14" s="81"/>
      <c r="T14" s="81">
        <v>395</v>
      </c>
      <c r="U14" s="81">
        <v>385</v>
      </c>
      <c r="V14" s="82">
        <f t="shared" si="0"/>
        <v>0</v>
      </c>
      <c r="W14" s="82">
        <f t="shared" si="1"/>
        <v>0</v>
      </c>
      <c r="X14" s="82">
        <f t="shared" si="2"/>
        <v>33.199999999999996</v>
      </c>
      <c r="Y14" s="177">
        <f t="shared" si="3"/>
        <v>21.17</v>
      </c>
      <c r="Z14" s="367"/>
      <c r="AA14" s="362"/>
      <c r="AB14" s="362"/>
      <c r="AC14" s="362"/>
      <c r="AD14" s="362"/>
      <c r="AE14" s="362"/>
      <c r="AF14" s="362"/>
      <c r="AG14" s="362"/>
      <c r="AH14" s="362"/>
      <c r="AI14" s="553"/>
      <c r="AJ14" s="553"/>
    </row>
    <row r="15" spans="1:36" ht="47.25" x14ac:dyDescent="0.25">
      <c r="A15" s="318"/>
      <c r="B15" s="375"/>
      <c r="C15" s="373"/>
      <c r="D15" s="373"/>
      <c r="E15" s="7" t="s">
        <v>772</v>
      </c>
      <c r="F15" s="7"/>
      <c r="G15" s="7"/>
      <c r="H15" s="7"/>
      <c r="I15" s="7"/>
      <c r="J15" s="7"/>
      <c r="K15" s="7"/>
      <c r="L15" s="7">
        <v>27.5</v>
      </c>
      <c r="M15" s="7">
        <v>47.8</v>
      </c>
      <c r="N15" s="7">
        <v>52.7</v>
      </c>
      <c r="O15" s="7">
        <v>29</v>
      </c>
      <c r="P15" s="7">
        <v>58.3</v>
      </c>
      <c r="Q15" s="7">
        <v>62.3</v>
      </c>
      <c r="R15" s="73"/>
      <c r="S15" s="73"/>
      <c r="T15" s="73">
        <v>395</v>
      </c>
      <c r="U15" s="73">
        <v>385</v>
      </c>
      <c r="V15" s="82">
        <f t="shared" si="0"/>
        <v>0</v>
      </c>
      <c r="W15" s="82">
        <f t="shared" si="1"/>
        <v>0</v>
      </c>
      <c r="X15" s="82">
        <f t="shared" si="2"/>
        <v>42.666666666666664</v>
      </c>
      <c r="Y15" s="177">
        <f t="shared" si="3"/>
        <v>49.866666666666667</v>
      </c>
      <c r="Z15" s="367"/>
      <c r="AA15" s="362"/>
      <c r="AB15" s="362"/>
      <c r="AC15" s="362"/>
      <c r="AD15" s="362"/>
      <c r="AE15" s="362"/>
      <c r="AF15" s="362"/>
      <c r="AG15" s="362"/>
      <c r="AH15" s="362"/>
      <c r="AI15" s="553"/>
      <c r="AJ15" s="553"/>
    </row>
    <row r="16" spans="1:36" ht="47.25" x14ac:dyDescent="0.25">
      <c r="A16" s="318"/>
      <c r="B16" s="375"/>
      <c r="C16" s="373"/>
      <c r="D16" s="373"/>
      <c r="E16" s="81" t="s">
        <v>773</v>
      </c>
      <c r="F16" s="81"/>
      <c r="G16" s="81"/>
      <c r="H16" s="81"/>
      <c r="I16" s="81"/>
      <c r="J16" s="81"/>
      <c r="K16" s="81"/>
      <c r="L16" s="81">
        <v>56.7</v>
      </c>
      <c r="M16" s="81">
        <v>42.7</v>
      </c>
      <c r="N16" s="81">
        <v>53.7</v>
      </c>
      <c r="O16" s="81">
        <v>62.3</v>
      </c>
      <c r="P16" s="81">
        <v>45.1</v>
      </c>
      <c r="Q16" s="81">
        <v>62.3</v>
      </c>
      <c r="R16" s="81"/>
      <c r="S16" s="81"/>
      <c r="T16" s="81">
        <v>395</v>
      </c>
      <c r="U16" s="81">
        <v>385</v>
      </c>
      <c r="V16" s="82">
        <f t="shared" si="0"/>
        <v>0</v>
      </c>
      <c r="W16" s="82">
        <f t="shared" si="1"/>
        <v>0</v>
      </c>
      <c r="X16" s="82">
        <f t="shared" si="2"/>
        <v>51.033333333333339</v>
      </c>
      <c r="Y16" s="177">
        <f t="shared" si="3"/>
        <v>56.566666666666663</v>
      </c>
      <c r="Z16" s="367"/>
      <c r="AA16" s="362"/>
      <c r="AB16" s="362"/>
      <c r="AC16" s="362"/>
      <c r="AD16" s="362"/>
      <c r="AE16" s="362"/>
      <c r="AF16" s="362"/>
      <c r="AG16" s="362"/>
      <c r="AH16" s="362"/>
      <c r="AI16" s="553"/>
      <c r="AJ16" s="553"/>
    </row>
    <row r="17" spans="1:36" ht="31.5" x14ac:dyDescent="0.25">
      <c r="A17" s="318"/>
      <c r="B17" s="375"/>
      <c r="C17" s="373"/>
      <c r="D17" s="373"/>
      <c r="E17" s="7" t="s">
        <v>774</v>
      </c>
      <c r="F17" s="7"/>
      <c r="G17" s="7"/>
      <c r="H17" s="7"/>
      <c r="I17" s="7"/>
      <c r="J17" s="7"/>
      <c r="K17" s="7"/>
      <c r="L17" s="7">
        <v>12.2</v>
      </c>
      <c r="M17" s="7">
        <v>20.7</v>
      </c>
      <c r="N17" s="7">
        <v>5.3</v>
      </c>
      <c r="O17" s="7">
        <v>13.2</v>
      </c>
      <c r="P17" s="7">
        <v>21.1</v>
      </c>
      <c r="Q17" s="7">
        <v>12</v>
      </c>
      <c r="R17" s="73"/>
      <c r="S17" s="73"/>
      <c r="T17" s="73">
        <v>395</v>
      </c>
      <c r="U17" s="73">
        <v>385</v>
      </c>
      <c r="V17" s="82">
        <f t="shared" si="0"/>
        <v>0</v>
      </c>
      <c r="W17" s="82">
        <f t="shared" si="1"/>
        <v>0</v>
      </c>
      <c r="X17" s="82">
        <f t="shared" si="2"/>
        <v>12.733333333333333</v>
      </c>
      <c r="Y17" s="177">
        <f t="shared" si="3"/>
        <v>15.433333333333332</v>
      </c>
      <c r="Z17" s="367"/>
      <c r="AA17" s="362"/>
      <c r="AB17" s="362"/>
      <c r="AC17" s="362"/>
      <c r="AD17" s="362"/>
      <c r="AE17" s="362"/>
      <c r="AF17" s="362"/>
      <c r="AG17" s="362"/>
      <c r="AH17" s="362"/>
      <c r="AI17" s="553"/>
      <c r="AJ17" s="553"/>
    </row>
    <row r="18" spans="1:36" ht="15.75" x14ac:dyDescent="0.25">
      <c r="A18" s="318"/>
      <c r="B18" s="375"/>
      <c r="C18" s="373"/>
      <c r="D18" s="373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72"/>
      <c r="S18" s="72"/>
      <c r="T18" s="72"/>
      <c r="U18" s="72"/>
      <c r="V18" s="82">
        <f t="shared" si="0"/>
        <v>0</v>
      </c>
      <c r="W18" s="82">
        <f t="shared" si="1"/>
        <v>0</v>
      </c>
      <c r="X18" s="82">
        <f t="shared" si="2"/>
        <v>0</v>
      </c>
      <c r="Y18" s="177">
        <f t="shared" si="3"/>
        <v>0</v>
      </c>
      <c r="Z18" s="367"/>
      <c r="AA18" s="362"/>
      <c r="AB18" s="362"/>
      <c r="AC18" s="362"/>
      <c r="AD18" s="362"/>
      <c r="AE18" s="362"/>
      <c r="AF18" s="362"/>
      <c r="AG18" s="362"/>
      <c r="AH18" s="362"/>
      <c r="AI18" s="553"/>
      <c r="AJ18" s="553"/>
    </row>
    <row r="19" spans="1:36" ht="15.75" x14ac:dyDescent="0.25">
      <c r="A19" s="318"/>
      <c r="B19" s="375"/>
      <c r="C19" s="373"/>
      <c r="D19" s="373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72"/>
      <c r="S19" s="72"/>
      <c r="T19" s="72"/>
      <c r="U19" s="72"/>
      <c r="V19" s="82"/>
      <c r="W19" s="82"/>
      <c r="X19" s="82"/>
      <c r="Y19" s="177"/>
      <c r="Z19" s="367"/>
      <c r="AA19" s="362"/>
      <c r="AB19" s="362"/>
      <c r="AC19" s="362"/>
      <c r="AD19" s="362"/>
      <c r="AE19" s="362"/>
      <c r="AF19" s="362"/>
      <c r="AG19" s="362"/>
      <c r="AH19" s="362"/>
      <c r="AI19" s="553"/>
      <c r="AJ19" s="553"/>
    </row>
    <row r="20" spans="1:36" ht="16.5" thickBot="1" x14ac:dyDescent="0.3">
      <c r="A20" s="319"/>
      <c r="B20" s="376"/>
      <c r="C20" s="356"/>
      <c r="D20" s="35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70"/>
      <c r="S20" s="70"/>
      <c r="T20" s="70"/>
      <c r="U20" s="70"/>
      <c r="V20" s="84">
        <f t="shared" si="0"/>
        <v>0</v>
      </c>
      <c r="W20" s="84">
        <f t="shared" si="1"/>
        <v>0</v>
      </c>
      <c r="X20" s="84">
        <f t="shared" si="2"/>
        <v>0</v>
      </c>
      <c r="Y20" s="178">
        <f t="shared" si="3"/>
        <v>0</v>
      </c>
      <c r="Z20" s="368"/>
      <c r="AA20" s="363"/>
      <c r="AB20" s="363"/>
      <c r="AC20" s="363"/>
      <c r="AD20" s="363"/>
      <c r="AE20" s="363"/>
      <c r="AF20" s="363"/>
      <c r="AG20" s="363"/>
      <c r="AH20" s="363"/>
      <c r="AI20" s="554"/>
      <c r="AJ20" s="554"/>
    </row>
    <row r="21" spans="1:36" ht="31.5" x14ac:dyDescent="0.25">
      <c r="A21" s="332">
        <v>2</v>
      </c>
      <c r="B21" s="370" t="s">
        <v>935</v>
      </c>
      <c r="C21" s="359" t="s">
        <v>87</v>
      </c>
      <c r="D21" s="359">
        <f>400*0.9</f>
        <v>360</v>
      </c>
      <c r="E21" s="18" t="s">
        <v>775</v>
      </c>
      <c r="F21" s="18"/>
      <c r="G21" s="18"/>
      <c r="H21" s="18"/>
      <c r="I21" s="18"/>
      <c r="J21" s="18"/>
      <c r="K21" s="18"/>
      <c r="L21" s="18">
        <v>20.9</v>
      </c>
      <c r="M21" s="18">
        <v>15.5</v>
      </c>
      <c r="N21" s="18">
        <v>62.3</v>
      </c>
      <c r="O21" s="18">
        <v>21.3</v>
      </c>
      <c r="P21" s="18">
        <v>15</v>
      </c>
      <c r="Q21" s="18">
        <v>65</v>
      </c>
      <c r="R21" s="18"/>
      <c r="S21" s="18"/>
      <c r="T21" s="18">
        <v>385</v>
      </c>
      <c r="U21" s="18">
        <v>385</v>
      </c>
      <c r="V21" s="93">
        <f t="shared" si="0"/>
        <v>0</v>
      </c>
      <c r="W21" s="93">
        <f t="shared" si="1"/>
        <v>0</v>
      </c>
      <c r="X21" s="93">
        <f t="shared" si="2"/>
        <v>32.9</v>
      </c>
      <c r="Y21" s="179">
        <f t="shared" si="3"/>
        <v>33.766666666666666</v>
      </c>
      <c r="Z21" s="366">
        <f>SUM(V21:V27)</f>
        <v>0</v>
      </c>
      <c r="AA21" s="364">
        <f>SUM(W21:W27)</f>
        <v>0</v>
      </c>
      <c r="AB21" s="364">
        <f>SUM(X21:X27)</f>
        <v>98.066666666666663</v>
      </c>
      <c r="AC21" s="364">
        <f>SUM(Y21:Y27)</f>
        <v>92.63333333333334</v>
      </c>
      <c r="AD21" s="361">
        <f t="shared" ref="AD21" si="6">Z21*0.38*0.9*SQRT(3)</f>
        <v>0</v>
      </c>
      <c r="AE21" s="361">
        <f t="shared" si="4"/>
        <v>0</v>
      </c>
      <c r="AF21" s="361">
        <f t="shared" si="4"/>
        <v>58.090905624891064</v>
      </c>
      <c r="AG21" s="361">
        <f t="shared" si="4"/>
        <v>54.872408814266578</v>
      </c>
      <c r="AH21" s="364">
        <f>MAX(Z21:AC27)</f>
        <v>98.066666666666663</v>
      </c>
      <c r="AI21" s="552">
        <f t="shared" ref="AI21" si="7">AH21*0.38*0.9*SQRT(3)</f>
        <v>58.090905624891064</v>
      </c>
      <c r="AJ21" s="552">
        <f>D21-AI21</f>
        <v>301.90909437510891</v>
      </c>
    </row>
    <row r="22" spans="1:36" ht="31.5" x14ac:dyDescent="0.25">
      <c r="A22" s="333"/>
      <c r="B22" s="371"/>
      <c r="C22" s="369"/>
      <c r="D22" s="369"/>
      <c r="E22" s="7" t="s">
        <v>776</v>
      </c>
      <c r="F22" s="7"/>
      <c r="G22" s="7"/>
      <c r="H22" s="7"/>
      <c r="I22" s="7"/>
      <c r="J22" s="7"/>
      <c r="K22" s="7"/>
      <c r="L22" s="7">
        <v>62.9</v>
      </c>
      <c r="M22" s="7">
        <v>27.2</v>
      </c>
      <c r="N22" s="7">
        <v>48.7</v>
      </c>
      <c r="O22" s="7">
        <v>65.3</v>
      </c>
      <c r="P22" s="7">
        <v>25.1</v>
      </c>
      <c r="Q22" s="7">
        <v>49.2</v>
      </c>
      <c r="R22" s="73"/>
      <c r="S22" s="73"/>
      <c r="T22" s="73">
        <v>385</v>
      </c>
      <c r="U22" s="73">
        <v>385</v>
      </c>
      <c r="V22" s="82">
        <f t="shared" si="0"/>
        <v>0</v>
      </c>
      <c r="W22" s="82">
        <f t="shared" si="1"/>
        <v>0</v>
      </c>
      <c r="X22" s="82">
        <f t="shared" si="2"/>
        <v>46.266666666666673</v>
      </c>
      <c r="Y22" s="177">
        <f t="shared" si="3"/>
        <v>46.533333333333339</v>
      </c>
      <c r="Z22" s="367"/>
      <c r="AA22" s="362"/>
      <c r="AB22" s="362"/>
      <c r="AC22" s="362"/>
      <c r="AD22" s="362"/>
      <c r="AE22" s="362"/>
      <c r="AF22" s="362"/>
      <c r="AG22" s="362"/>
      <c r="AH22" s="362"/>
      <c r="AI22" s="553"/>
      <c r="AJ22" s="553"/>
    </row>
    <row r="23" spans="1:36" ht="31.5" x14ac:dyDescent="0.25">
      <c r="A23" s="333"/>
      <c r="B23" s="371"/>
      <c r="C23" s="369"/>
      <c r="D23" s="369"/>
      <c r="E23" s="81" t="s">
        <v>777</v>
      </c>
      <c r="F23" s="81"/>
      <c r="G23" s="81"/>
      <c r="H23" s="81"/>
      <c r="I23" s="81"/>
      <c r="J23" s="81"/>
      <c r="K23" s="81"/>
      <c r="L23" s="81">
        <v>4.7</v>
      </c>
      <c r="M23" s="81">
        <v>2.5</v>
      </c>
      <c r="N23" s="81">
        <v>13.2</v>
      </c>
      <c r="O23" s="81">
        <v>3.8</v>
      </c>
      <c r="P23" s="81">
        <v>1.5</v>
      </c>
      <c r="Q23" s="81">
        <v>12</v>
      </c>
      <c r="R23" s="81"/>
      <c r="S23" s="81"/>
      <c r="T23" s="81">
        <v>385</v>
      </c>
      <c r="U23" s="81">
        <v>385</v>
      </c>
      <c r="V23" s="82">
        <f t="shared" si="0"/>
        <v>0</v>
      </c>
      <c r="W23" s="82">
        <f t="shared" si="1"/>
        <v>0</v>
      </c>
      <c r="X23" s="82">
        <f t="shared" si="2"/>
        <v>6.8</v>
      </c>
      <c r="Y23" s="177">
        <f t="shared" si="3"/>
        <v>5.7666666666666666</v>
      </c>
      <c r="Z23" s="367"/>
      <c r="AA23" s="362"/>
      <c r="AB23" s="362"/>
      <c r="AC23" s="362"/>
      <c r="AD23" s="362"/>
      <c r="AE23" s="362"/>
      <c r="AF23" s="362"/>
      <c r="AG23" s="362"/>
      <c r="AH23" s="362"/>
      <c r="AI23" s="553"/>
      <c r="AJ23" s="553"/>
    </row>
    <row r="24" spans="1:36" ht="15.75" x14ac:dyDescent="0.25">
      <c r="A24" s="333"/>
      <c r="B24" s="371"/>
      <c r="C24" s="369"/>
      <c r="D24" s="369"/>
      <c r="E24" s="7" t="s">
        <v>778</v>
      </c>
      <c r="F24" s="7"/>
      <c r="G24" s="7"/>
      <c r="H24" s="7"/>
      <c r="I24" s="7"/>
      <c r="J24" s="7"/>
      <c r="K24" s="7"/>
      <c r="L24" s="7">
        <v>16.2</v>
      </c>
      <c r="M24" s="7">
        <v>8.1999999999999993</v>
      </c>
      <c r="N24" s="7">
        <v>10.4</v>
      </c>
      <c r="O24" s="7">
        <v>8.5</v>
      </c>
      <c r="P24" s="7">
        <v>6</v>
      </c>
      <c r="Q24" s="7">
        <v>5.2</v>
      </c>
      <c r="R24" s="73"/>
      <c r="S24" s="73"/>
      <c r="T24" s="73">
        <v>385</v>
      </c>
      <c r="U24" s="73">
        <v>385</v>
      </c>
      <c r="V24" s="82">
        <f t="shared" si="0"/>
        <v>0</v>
      </c>
      <c r="W24" s="82">
        <f t="shared" si="1"/>
        <v>0</v>
      </c>
      <c r="X24" s="82">
        <f t="shared" si="2"/>
        <v>11.6</v>
      </c>
      <c r="Y24" s="177">
        <f t="shared" si="3"/>
        <v>6.5666666666666664</v>
      </c>
      <c r="Z24" s="367"/>
      <c r="AA24" s="362"/>
      <c r="AB24" s="362"/>
      <c r="AC24" s="362"/>
      <c r="AD24" s="362"/>
      <c r="AE24" s="362"/>
      <c r="AF24" s="362"/>
      <c r="AG24" s="362"/>
      <c r="AH24" s="362"/>
      <c r="AI24" s="553"/>
      <c r="AJ24" s="553"/>
    </row>
    <row r="25" spans="1:36" ht="31.5" x14ac:dyDescent="0.25">
      <c r="A25" s="333"/>
      <c r="B25" s="371"/>
      <c r="C25" s="369"/>
      <c r="D25" s="369"/>
      <c r="E25" s="7" t="s">
        <v>779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0.5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3"/>
      <c r="S25" s="73"/>
      <c r="T25" s="73">
        <v>385</v>
      </c>
      <c r="U25" s="73">
        <v>385</v>
      </c>
      <c r="V25" s="82">
        <f t="shared" si="0"/>
        <v>0</v>
      </c>
      <c r="W25" s="82">
        <f t="shared" si="1"/>
        <v>0</v>
      </c>
      <c r="X25" s="82">
        <f t="shared" si="2"/>
        <v>0.5</v>
      </c>
      <c r="Y25" s="177">
        <f t="shared" si="3"/>
        <v>0</v>
      </c>
      <c r="Z25" s="367"/>
      <c r="AA25" s="362"/>
      <c r="AB25" s="362"/>
      <c r="AC25" s="362"/>
      <c r="AD25" s="362"/>
      <c r="AE25" s="362"/>
      <c r="AF25" s="362"/>
      <c r="AG25" s="362"/>
      <c r="AH25" s="362"/>
      <c r="AI25" s="553"/>
      <c r="AJ25" s="553"/>
    </row>
    <row r="26" spans="1:36" ht="15.75" x14ac:dyDescent="0.25">
      <c r="A26" s="333"/>
      <c r="B26" s="371"/>
      <c r="C26" s="369"/>
      <c r="D26" s="36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72"/>
      <c r="S26" s="72"/>
      <c r="T26" s="72"/>
      <c r="U26" s="72"/>
      <c r="V26" s="82">
        <f t="shared" si="0"/>
        <v>0</v>
      </c>
      <c r="W26" s="82">
        <f t="shared" si="1"/>
        <v>0</v>
      </c>
      <c r="X26" s="82">
        <f t="shared" si="2"/>
        <v>0</v>
      </c>
      <c r="Y26" s="177">
        <f t="shared" si="3"/>
        <v>0</v>
      </c>
      <c r="Z26" s="367"/>
      <c r="AA26" s="362"/>
      <c r="AB26" s="362"/>
      <c r="AC26" s="362"/>
      <c r="AD26" s="362"/>
      <c r="AE26" s="362"/>
      <c r="AF26" s="362"/>
      <c r="AG26" s="362"/>
      <c r="AH26" s="362"/>
      <c r="AI26" s="553"/>
      <c r="AJ26" s="553"/>
    </row>
    <row r="27" spans="1:36" ht="16.5" thickBot="1" x14ac:dyDescent="0.3">
      <c r="A27" s="334"/>
      <c r="B27" s="372"/>
      <c r="C27" s="360"/>
      <c r="D27" s="360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70"/>
      <c r="S27" s="70"/>
      <c r="T27" s="70"/>
      <c r="U27" s="70"/>
      <c r="V27" s="84">
        <f t="shared" si="0"/>
        <v>0</v>
      </c>
      <c r="W27" s="84">
        <f t="shared" si="1"/>
        <v>0</v>
      </c>
      <c r="X27" s="84">
        <f t="shared" si="2"/>
        <v>0</v>
      </c>
      <c r="Y27" s="178">
        <f t="shared" si="3"/>
        <v>0</v>
      </c>
      <c r="Z27" s="368"/>
      <c r="AA27" s="363"/>
      <c r="AB27" s="363"/>
      <c r="AC27" s="363"/>
      <c r="AD27" s="363"/>
      <c r="AE27" s="363"/>
      <c r="AF27" s="363"/>
      <c r="AG27" s="363"/>
      <c r="AH27" s="363"/>
      <c r="AI27" s="554"/>
      <c r="AJ27" s="554"/>
    </row>
    <row r="28" spans="1:36" ht="18.75" x14ac:dyDescent="0.25">
      <c r="A28" s="332">
        <v>3</v>
      </c>
      <c r="B28" s="370" t="s">
        <v>16</v>
      </c>
      <c r="C28" s="355" t="s">
        <v>762</v>
      </c>
      <c r="D28" s="355">
        <f>(400+400)*0.9</f>
        <v>720</v>
      </c>
      <c r="E28" s="18" t="s">
        <v>780</v>
      </c>
      <c r="F28" s="18"/>
      <c r="G28" s="18"/>
      <c r="H28" s="18"/>
      <c r="I28" s="18"/>
      <c r="J28" s="18"/>
      <c r="K28" s="18"/>
      <c r="L28" s="18">
        <v>44.3</v>
      </c>
      <c r="M28" s="18">
        <v>4.5</v>
      </c>
      <c r="N28" s="18">
        <v>11</v>
      </c>
      <c r="O28" s="18">
        <v>48.2</v>
      </c>
      <c r="P28" s="18">
        <v>5.5</v>
      </c>
      <c r="Q28" s="18">
        <v>8</v>
      </c>
      <c r="R28" s="18"/>
      <c r="S28" s="18"/>
      <c r="T28" s="18">
        <v>382</v>
      </c>
      <c r="U28" s="18">
        <v>380</v>
      </c>
      <c r="V28" s="56">
        <f t="shared" si="0"/>
        <v>0</v>
      </c>
      <c r="W28" s="56">
        <f t="shared" si="1"/>
        <v>0</v>
      </c>
      <c r="X28" s="56">
        <f t="shared" si="2"/>
        <v>19.933333333333334</v>
      </c>
      <c r="Y28" s="171">
        <f t="shared" si="3"/>
        <v>20.566666666666666</v>
      </c>
      <c r="Z28" s="267">
        <f>SUM(V28:V35)</f>
        <v>0</v>
      </c>
      <c r="AA28" s="264">
        <f>SUM(W28:W35)</f>
        <v>0</v>
      </c>
      <c r="AB28" s="264">
        <f>SUM(X28:X35)</f>
        <v>372.86666666666667</v>
      </c>
      <c r="AC28" s="264">
        <f>SUM(Y28:Y35)</f>
        <v>375.73333333333335</v>
      </c>
      <c r="AD28" s="201">
        <f t="shared" ref="AD28:AG28" si="8">Z28*0.38*0.9*SQRT(3)</f>
        <v>0</v>
      </c>
      <c r="AE28" s="201">
        <f t="shared" si="8"/>
        <v>0</v>
      </c>
      <c r="AF28" s="201">
        <f t="shared" si="8"/>
        <v>220.87181180150625</v>
      </c>
      <c r="AG28" s="201">
        <f t="shared" si="8"/>
        <v>222.56991441324681</v>
      </c>
      <c r="AH28" s="264">
        <f>MAX(Z28:AC35)</f>
        <v>375.73333333333335</v>
      </c>
      <c r="AI28" s="185">
        <f t="shared" ref="AI28" si="9">AH28*0.38*0.9*SQRT(3)</f>
        <v>222.56991441324681</v>
      </c>
      <c r="AJ28" s="185">
        <f>D28-AI28</f>
        <v>497.43008558675319</v>
      </c>
    </row>
    <row r="29" spans="1:36" ht="47.25" x14ac:dyDescent="0.25">
      <c r="A29" s="333"/>
      <c r="B29" s="371"/>
      <c r="C29" s="373"/>
      <c r="D29" s="373"/>
      <c r="E29" s="7" t="s">
        <v>781</v>
      </c>
      <c r="F29" s="7"/>
      <c r="G29" s="7"/>
      <c r="H29" s="7"/>
      <c r="I29" s="7"/>
      <c r="J29" s="7"/>
      <c r="K29" s="7"/>
      <c r="L29" s="7">
        <v>25.6</v>
      </c>
      <c r="M29" s="7">
        <v>22.6</v>
      </c>
      <c r="N29" s="7">
        <v>16.899999999999999</v>
      </c>
      <c r="O29" s="7">
        <v>28.3</v>
      </c>
      <c r="P29" s="7">
        <v>20</v>
      </c>
      <c r="Q29" s="7">
        <v>17.2</v>
      </c>
      <c r="R29" s="45"/>
      <c r="S29" s="45"/>
      <c r="T29" s="45">
        <v>382</v>
      </c>
      <c r="U29" s="45">
        <v>380</v>
      </c>
      <c r="V29" s="46">
        <f t="shared" si="0"/>
        <v>0</v>
      </c>
      <c r="W29" s="46">
        <f t="shared" si="1"/>
        <v>0</v>
      </c>
      <c r="X29" s="46">
        <f t="shared" si="2"/>
        <v>21.7</v>
      </c>
      <c r="Y29" s="169">
        <f t="shared" si="3"/>
        <v>21.833333333333332</v>
      </c>
      <c r="Z29" s="250"/>
      <c r="AA29" s="202"/>
      <c r="AB29" s="202"/>
      <c r="AC29" s="202"/>
      <c r="AD29" s="202"/>
      <c r="AE29" s="202"/>
      <c r="AF29" s="202"/>
      <c r="AG29" s="202"/>
      <c r="AH29" s="202"/>
      <c r="AI29" s="186"/>
      <c r="AJ29" s="186"/>
    </row>
    <row r="30" spans="1:36" ht="18.75" x14ac:dyDescent="0.25">
      <c r="A30" s="333"/>
      <c r="B30" s="371"/>
      <c r="C30" s="373"/>
      <c r="D30" s="373"/>
      <c r="E30" s="81" t="s">
        <v>782</v>
      </c>
      <c r="F30" s="81"/>
      <c r="G30" s="81"/>
      <c r="H30" s="81"/>
      <c r="I30" s="81"/>
      <c r="J30" s="81"/>
      <c r="K30" s="81"/>
      <c r="L30" s="81">
        <v>16.8</v>
      </c>
      <c r="M30" s="81">
        <v>35</v>
      </c>
      <c r="N30" s="81">
        <v>34.799999999999997</v>
      </c>
      <c r="O30" s="81">
        <v>18</v>
      </c>
      <c r="P30" s="81">
        <v>34</v>
      </c>
      <c r="Q30" s="81">
        <v>34</v>
      </c>
      <c r="R30" s="47"/>
      <c r="S30" s="47"/>
      <c r="T30" s="47">
        <v>382</v>
      </c>
      <c r="U30" s="47">
        <v>380</v>
      </c>
      <c r="V30" s="46">
        <f t="shared" si="0"/>
        <v>0</v>
      </c>
      <c r="W30" s="46">
        <f t="shared" si="1"/>
        <v>0</v>
      </c>
      <c r="X30" s="46">
        <f t="shared" si="2"/>
        <v>28.866666666666664</v>
      </c>
      <c r="Y30" s="169">
        <f t="shared" si="3"/>
        <v>28.666666666666668</v>
      </c>
      <c r="Z30" s="250"/>
      <c r="AA30" s="202"/>
      <c r="AB30" s="202"/>
      <c r="AC30" s="202"/>
      <c r="AD30" s="202"/>
      <c r="AE30" s="202"/>
      <c r="AF30" s="202"/>
      <c r="AG30" s="202"/>
      <c r="AH30" s="202"/>
      <c r="AI30" s="186"/>
      <c r="AJ30" s="186"/>
    </row>
    <row r="31" spans="1:36" ht="18.75" x14ac:dyDescent="0.25">
      <c r="A31" s="333"/>
      <c r="B31" s="371"/>
      <c r="C31" s="373"/>
      <c r="D31" s="373"/>
      <c r="E31" s="7" t="s">
        <v>783</v>
      </c>
      <c r="F31" s="7"/>
      <c r="G31" s="7"/>
      <c r="H31" s="7"/>
      <c r="I31" s="7"/>
      <c r="J31" s="7"/>
      <c r="K31" s="7"/>
      <c r="L31" s="7">
        <v>120</v>
      </c>
      <c r="M31" s="7">
        <v>133.19999999999999</v>
      </c>
      <c r="N31" s="7">
        <v>121.2</v>
      </c>
      <c r="O31" s="7">
        <v>130</v>
      </c>
      <c r="P31" s="7">
        <v>135</v>
      </c>
      <c r="Q31" s="7">
        <v>125</v>
      </c>
      <c r="R31" s="45"/>
      <c r="S31" s="45"/>
      <c r="T31" s="45">
        <v>382</v>
      </c>
      <c r="U31" s="45">
        <v>380</v>
      </c>
      <c r="V31" s="46">
        <f t="shared" si="0"/>
        <v>0</v>
      </c>
      <c r="W31" s="46">
        <f t="shared" si="1"/>
        <v>0</v>
      </c>
      <c r="X31" s="46">
        <f t="shared" si="2"/>
        <v>124.8</v>
      </c>
      <c r="Y31" s="169">
        <f t="shared" si="3"/>
        <v>130</v>
      </c>
      <c r="Z31" s="250"/>
      <c r="AA31" s="202"/>
      <c r="AB31" s="202"/>
      <c r="AC31" s="202"/>
      <c r="AD31" s="202"/>
      <c r="AE31" s="202"/>
      <c r="AF31" s="202"/>
      <c r="AG31" s="202"/>
      <c r="AH31" s="202"/>
      <c r="AI31" s="186"/>
      <c r="AJ31" s="186"/>
    </row>
    <row r="32" spans="1:36" ht="18.75" x14ac:dyDescent="0.25">
      <c r="A32" s="333"/>
      <c r="B32" s="371"/>
      <c r="C32" s="373"/>
      <c r="D32" s="373"/>
      <c r="E32" s="81" t="s">
        <v>784</v>
      </c>
      <c r="F32" s="81"/>
      <c r="G32" s="81"/>
      <c r="H32" s="81"/>
      <c r="I32" s="81"/>
      <c r="J32" s="81"/>
      <c r="K32" s="81"/>
      <c r="L32" s="81">
        <v>176.2</v>
      </c>
      <c r="M32" s="81">
        <v>178</v>
      </c>
      <c r="N32" s="81">
        <v>178.2</v>
      </c>
      <c r="O32" s="81">
        <v>170</v>
      </c>
      <c r="P32" s="81">
        <v>175</v>
      </c>
      <c r="Q32" s="81">
        <v>179</v>
      </c>
      <c r="R32" s="47"/>
      <c r="S32" s="47"/>
      <c r="T32" s="47">
        <v>382</v>
      </c>
      <c r="U32" s="47">
        <v>380</v>
      </c>
      <c r="V32" s="46">
        <f t="shared" si="0"/>
        <v>0</v>
      </c>
      <c r="W32" s="46">
        <f t="shared" si="1"/>
        <v>0</v>
      </c>
      <c r="X32" s="46">
        <f t="shared" si="2"/>
        <v>177.46666666666667</v>
      </c>
      <c r="Y32" s="169">
        <f t="shared" si="3"/>
        <v>174.66666666666666</v>
      </c>
      <c r="Z32" s="250"/>
      <c r="AA32" s="202"/>
      <c r="AB32" s="202"/>
      <c r="AC32" s="202"/>
      <c r="AD32" s="202"/>
      <c r="AE32" s="202"/>
      <c r="AF32" s="202"/>
      <c r="AG32" s="202"/>
      <c r="AH32" s="202"/>
      <c r="AI32" s="186"/>
      <c r="AJ32" s="186"/>
    </row>
    <row r="33" spans="1:36" ht="18.75" x14ac:dyDescent="0.25">
      <c r="A33" s="333"/>
      <c r="B33" s="371"/>
      <c r="C33" s="373"/>
      <c r="D33" s="373"/>
      <c r="E33" s="7" t="s">
        <v>785</v>
      </c>
      <c r="F33" s="7"/>
      <c r="G33" s="7"/>
      <c r="H33" s="7"/>
      <c r="I33" s="7"/>
      <c r="J33" s="7"/>
      <c r="K33" s="7"/>
      <c r="L33" s="7">
        <v>0.1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45"/>
      <c r="S33" s="45"/>
      <c r="T33" s="45">
        <v>382</v>
      </c>
      <c r="U33" s="45">
        <v>380</v>
      </c>
      <c r="V33" s="46">
        <f t="shared" si="0"/>
        <v>0</v>
      </c>
      <c r="W33" s="46">
        <f t="shared" si="1"/>
        <v>0</v>
      </c>
      <c r="X33" s="46">
        <f t="shared" si="2"/>
        <v>0.1</v>
      </c>
      <c r="Y33" s="169">
        <f t="shared" si="3"/>
        <v>0</v>
      </c>
      <c r="Z33" s="250"/>
      <c r="AA33" s="202"/>
      <c r="AB33" s="202"/>
      <c r="AC33" s="202"/>
      <c r="AD33" s="202"/>
      <c r="AE33" s="202"/>
      <c r="AF33" s="202"/>
      <c r="AG33" s="202"/>
      <c r="AH33" s="202"/>
      <c r="AI33" s="186"/>
      <c r="AJ33" s="186"/>
    </row>
    <row r="34" spans="1:36" ht="18.75" x14ac:dyDescent="0.25">
      <c r="A34" s="333"/>
      <c r="B34" s="371"/>
      <c r="C34" s="373"/>
      <c r="D34" s="373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47"/>
      <c r="S34" s="47"/>
      <c r="T34" s="47"/>
      <c r="U34" s="47"/>
      <c r="V34" s="46">
        <f t="shared" si="0"/>
        <v>0</v>
      </c>
      <c r="W34" s="46">
        <f t="shared" si="1"/>
        <v>0</v>
      </c>
      <c r="X34" s="46">
        <f t="shared" si="2"/>
        <v>0</v>
      </c>
      <c r="Y34" s="169">
        <f t="shared" si="3"/>
        <v>0</v>
      </c>
      <c r="Z34" s="250"/>
      <c r="AA34" s="202"/>
      <c r="AB34" s="202"/>
      <c r="AC34" s="202"/>
      <c r="AD34" s="202"/>
      <c r="AE34" s="202"/>
      <c r="AF34" s="202"/>
      <c r="AG34" s="202"/>
      <c r="AH34" s="202"/>
      <c r="AI34" s="186"/>
      <c r="AJ34" s="186"/>
    </row>
    <row r="35" spans="1:36" ht="19.5" thickBot="1" x14ac:dyDescent="0.3">
      <c r="A35" s="334"/>
      <c r="B35" s="372"/>
      <c r="C35" s="356"/>
      <c r="D35" s="35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52"/>
      <c r="S35" s="52"/>
      <c r="T35" s="52"/>
      <c r="U35" s="52"/>
      <c r="V35" s="50">
        <f t="shared" si="0"/>
        <v>0</v>
      </c>
      <c r="W35" s="50">
        <f t="shared" si="1"/>
        <v>0</v>
      </c>
      <c r="X35" s="50">
        <f t="shared" si="2"/>
        <v>0</v>
      </c>
      <c r="Y35" s="170">
        <f t="shared" si="3"/>
        <v>0</v>
      </c>
      <c r="Z35" s="251"/>
      <c r="AA35" s="203"/>
      <c r="AB35" s="203"/>
      <c r="AC35" s="203"/>
      <c r="AD35" s="203"/>
      <c r="AE35" s="203"/>
      <c r="AF35" s="203"/>
      <c r="AG35" s="203"/>
      <c r="AH35" s="203"/>
      <c r="AI35" s="187"/>
      <c r="AJ35" s="187"/>
    </row>
    <row r="36" spans="1:36" ht="47.25" x14ac:dyDescent="0.25">
      <c r="A36" s="332">
        <v>4</v>
      </c>
      <c r="B36" s="370" t="s">
        <v>28</v>
      </c>
      <c r="C36" s="355" t="s">
        <v>790</v>
      </c>
      <c r="D36" s="355">
        <f>250*0.9</f>
        <v>225</v>
      </c>
      <c r="E36" s="18" t="s">
        <v>786</v>
      </c>
      <c r="F36" s="18"/>
      <c r="G36" s="18"/>
      <c r="H36" s="18"/>
      <c r="I36" s="18"/>
      <c r="J36" s="18"/>
      <c r="K36" s="18"/>
      <c r="L36" s="18">
        <v>27.3</v>
      </c>
      <c r="M36" s="18">
        <v>58.2</v>
      </c>
      <c r="N36" s="18">
        <v>55.4</v>
      </c>
      <c r="O36" s="18">
        <v>32.299999999999997</v>
      </c>
      <c r="P36" s="18">
        <v>42.5</v>
      </c>
      <c r="Q36" s="18">
        <v>58.2</v>
      </c>
      <c r="R36" s="18"/>
      <c r="S36" s="18"/>
      <c r="T36" s="18">
        <v>379</v>
      </c>
      <c r="U36" s="18">
        <v>380</v>
      </c>
      <c r="V36" s="93">
        <f t="shared" si="0"/>
        <v>0</v>
      </c>
      <c r="W36" s="93">
        <f t="shared" si="1"/>
        <v>0</v>
      </c>
      <c r="X36" s="93">
        <f t="shared" si="2"/>
        <v>46.966666666666669</v>
      </c>
      <c r="Y36" s="179">
        <f t="shared" si="3"/>
        <v>44.333333333333336</v>
      </c>
      <c r="Z36" s="366">
        <f>SUM(V36:V40)</f>
        <v>0</v>
      </c>
      <c r="AA36" s="364">
        <f>SUM(W36:W40)</f>
        <v>0</v>
      </c>
      <c r="AB36" s="364">
        <f>SUM(X36:X40)</f>
        <v>100.36666666666666</v>
      </c>
      <c r="AC36" s="364">
        <f>SUM(Y36:Y40)</f>
        <v>93.26666666666668</v>
      </c>
      <c r="AD36" s="361">
        <f t="shared" ref="AD36" si="10">Z36*0.38*0.9*SQRT(3)</f>
        <v>0</v>
      </c>
      <c r="AE36" s="361">
        <f t="shared" si="4"/>
        <v>0</v>
      </c>
      <c r="AF36" s="361">
        <f t="shared" si="4"/>
        <v>59.453336790124737</v>
      </c>
      <c r="AG36" s="361">
        <f t="shared" si="4"/>
        <v>55.247571019185997</v>
      </c>
      <c r="AH36" s="364">
        <f>MAX(Z36:AC40)</f>
        <v>100.36666666666666</v>
      </c>
      <c r="AI36" s="552">
        <f t="shared" ref="AI36" si="11">AH36*0.38*0.9*SQRT(3)</f>
        <v>59.453336790124737</v>
      </c>
      <c r="AJ36" s="552">
        <f>D36-AI36</f>
        <v>165.54666320987525</v>
      </c>
    </row>
    <row r="37" spans="1:36" ht="15.75" x14ac:dyDescent="0.25">
      <c r="A37" s="333"/>
      <c r="B37" s="371"/>
      <c r="C37" s="373"/>
      <c r="D37" s="373"/>
      <c r="E37" s="7" t="s">
        <v>787</v>
      </c>
      <c r="F37" s="7"/>
      <c r="G37" s="7"/>
      <c r="H37" s="7"/>
      <c r="I37" s="7"/>
      <c r="J37" s="7"/>
      <c r="K37" s="7"/>
      <c r="L37" s="7">
        <v>6.6</v>
      </c>
      <c r="M37" s="7">
        <v>16.7</v>
      </c>
      <c r="N37" s="7">
        <v>49.9</v>
      </c>
      <c r="O37" s="7">
        <v>5</v>
      </c>
      <c r="P37" s="7">
        <v>12.3</v>
      </c>
      <c r="Q37" s="7">
        <v>45.1</v>
      </c>
      <c r="R37" s="73"/>
      <c r="S37" s="73"/>
      <c r="T37" s="73">
        <v>379</v>
      </c>
      <c r="U37" s="73">
        <v>380</v>
      </c>
      <c r="V37" s="82">
        <f t="shared" si="0"/>
        <v>0</v>
      </c>
      <c r="W37" s="82">
        <f t="shared" si="1"/>
        <v>0</v>
      </c>
      <c r="X37" s="82">
        <f t="shared" si="2"/>
        <v>24.399999999999995</v>
      </c>
      <c r="Y37" s="177">
        <f t="shared" si="3"/>
        <v>20.8</v>
      </c>
      <c r="Z37" s="367"/>
      <c r="AA37" s="362"/>
      <c r="AB37" s="362"/>
      <c r="AC37" s="362"/>
      <c r="AD37" s="362"/>
      <c r="AE37" s="362"/>
      <c r="AF37" s="362"/>
      <c r="AG37" s="362"/>
      <c r="AH37" s="362"/>
      <c r="AI37" s="553"/>
      <c r="AJ37" s="553"/>
    </row>
    <row r="38" spans="1:36" ht="31.5" x14ac:dyDescent="0.25">
      <c r="A38" s="333"/>
      <c r="B38" s="371"/>
      <c r="C38" s="373"/>
      <c r="D38" s="373"/>
      <c r="E38" s="81" t="s">
        <v>788</v>
      </c>
      <c r="F38" s="81"/>
      <c r="G38" s="81"/>
      <c r="H38" s="81"/>
      <c r="I38" s="81"/>
      <c r="J38" s="81"/>
      <c r="K38" s="81"/>
      <c r="L38" s="81">
        <v>23.4</v>
      </c>
      <c r="M38" s="81">
        <v>32.6</v>
      </c>
      <c r="N38" s="81">
        <v>31</v>
      </c>
      <c r="O38" s="81">
        <v>25.2</v>
      </c>
      <c r="P38" s="81">
        <v>35.200000000000003</v>
      </c>
      <c r="Q38" s="81">
        <v>24</v>
      </c>
      <c r="R38" s="81"/>
      <c r="S38" s="81"/>
      <c r="T38" s="81">
        <v>379</v>
      </c>
      <c r="U38" s="81">
        <v>380</v>
      </c>
      <c r="V38" s="82">
        <f t="shared" si="0"/>
        <v>0</v>
      </c>
      <c r="W38" s="82">
        <f t="shared" si="1"/>
        <v>0</v>
      </c>
      <c r="X38" s="82">
        <f t="shared" si="2"/>
        <v>29</v>
      </c>
      <c r="Y38" s="177">
        <f t="shared" si="3"/>
        <v>28.133333333333336</v>
      </c>
      <c r="Z38" s="367"/>
      <c r="AA38" s="362"/>
      <c r="AB38" s="362"/>
      <c r="AC38" s="362"/>
      <c r="AD38" s="362"/>
      <c r="AE38" s="362"/>
      <c r="AF38" s="362"/>
      <c r="AG38" s="362"/>
      <c r="AH38" s="362"/>
      <c r="AI38" s="553"/>
      <c r="AJ38" s="553"/>
    </row>
    <row r="39" spans="1:36" ht="31.5" x14ac:dyDescent="0.25">
      <c r="A39" s="333"/>
      <c r="B39" s="371"/>
      <c r="C39" s="373"/>
      <c r="D39" s="373"/>
      <c r="E39" s="7" t="s">
        <v>789</v>
      </c>
      <c r="F39" s="7"/>
      <c r="G39" s="7"/>
      <c r="H39" s="7"/>
      <c r="I39" s="7"/>
      <c r="J39" s="7"/>
      <c r="K39" s="7"/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3"/>
      <c r="S39" s="73"/>
      <c r="T39" s="73">
        <v>379</v>
      </c>
      <c r="U39" s="73">
        <v>380</v>
      </c>
      <c r="V39" s="82">
        <f t="shared" si="0"/>
        <v>0</v>
      </c>
      <c r="W39" s="82">
        <f t="shared" si="1"/>
        <v>0</v>
      </c>
      <c r="X39" s="82">
        <f t="shared" si="2"/>
        <v>0</v>
      </c>
      <c r="Y39" s="177">
        <f t="shared" si="3"/>
        <v>0</v>
      </c>
      <c r="Z39" s="367"/>
      <c r="AA39" s="362"/>
      <c r="AB39" s="362"/>
      <c r="AC39" s="362"/>
      <c r="AD39" s="362"/>
      <c r="AE39" s="362"/>
      <c r="AF39" s="362"/>
      <c r="AG39" s="362"/>
      <c r="AH39" s="362"/>
      <c r="AI39" s="553"/>
      <c r="AJ39" s="553"/>
    </row>
    <row r="40" spans="1:36" ht="16.5" thickBot="1" x14ac:dyDescent="0.3">
      <c r="A40" s="334"/>
      <c r="B40" s="372"/>
      <c r="C40" s="356"/>
      <c r="D40" s="35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70"/>
      <c r="S40" s="70"/>
      <c r="T40" s="70"/>
      <c r="U40" s="70"/>
      <c r="V40" s="84">
        <f t="shared" si="0"/>
        <v>0</v>
      </c>
      <c r="W40" s="84">
        <f t="shared" si="1"/>
        <v>0</v>
      </c>
      <c r="X40" s="84">
        <f t="shared" si="2"/>
        <v>0</v>
      </c>
      <c r="Y40" s="178">
        <f t="shared" si="3"/>
        <v>0</v>
      </c>
      <c r="Z40" s="368"/>
      <c r="AA40" s="363"/>
      <c r="AB40" s="363"/>
      <c r="AC40" s="363"/>
      <c r="AD40" s="363"/>
      <c r="AE40" s="363"/>
      <c r="AF40" s="363"/>
      <c r="AG40" s="363"/>
      <c r="AH40" s="363"/>
      <c r="AI40" s="554"/>
      <c r="AJ40" s="554"/>
    </row>
    <row r="41" spans="1:36" ht="15.75" x14ac:dyDescent="0.25">
      <c r="A41" s="332">
        <v>5</v>
      </c>
      <c r="B41" s="370" t="s">
        <v>936</v>
      </c>
      <c r="C41" s="355" t="s">
        <v>796</v>
      </c>
      <c r="D41" s="355">
        <f>(400+160)*0.9</f>
        <v>504</v>
      </c>
      <c r="E41" s="18" t="s">
        <v>791</v>
      </c>
      <c r="F41" s="18"/>
      <c r="G41" s="18"/>
      <c r="H41" s="18"/>
      <c r="I41" s="18"/>
      <c r="J41" s="18"/>
      <c r="K41" s="18"/>
      <c r="L41" s="18">
        <v>40.4</v>
      </c>
      <c r="M41" s="18">
        <v>49.2</v>
      </c>
      <c r="N41" s="18">
        <v>40.1</v>
      </c>
      <c r="O41" s="18">
        <v>42.2</v>
      </c>
      <c r="P41" s="18">
        <v>48</v>
      </c>
      <c r="Q41" s="18">
        <v>43.2</v>
      </c>
      <c r="R41" s="18"/>
      <c r="S41" s="18"/>
      <c r="T41" s="18">
        <v>382</v>
      </c>
      <c r="U41" s="18">
        <v>380</v>
      </c>
      <c r="V41" s="93">
        <f t="shared" si="0"/>
        <v>0</v>
      </c>
      <c r="W41" s="93">
        <f t="shared" si="1"/>
        <v>0</v>
      </c>
      <c r="X41" s="93">
        <f t="shared" si="2"/>
        <v>43.233333333333327</v>
      </c>
      <c r="Y41" s="179">
        <f t="shared" si="3"/>
        <v>44.466666666666669</v>
      </c>
      <c r="Z41" s="366">
        <f>SUM(V41:V45)</f>
        <v>0</v>
      </c>
      <c r="AA41" s="364">
        <f>SUM(W41:W45)</f>
        <v>0</v>
      </c>
      <c r="AB41" s="364">
        <f>SUM(X41:X45)</f>
        <v>204.48333333333335</v>
      </c>
      <c r="AC41" s="364">
        <f>SUM(Y41:Y45)</f>
        <v>204.55</v>
      </c>
      <c r="AD41" s="361">
        <f t="shared" ref="AD41:AG49" si="12">Z41*0.38*0.9*SQRT(3)</f>
        <v>0</v>
      </c>
      <c r="AE41" s="361">
        <f t="shared" si="12"/>
        <v>0</v>
      </c>
      <c r="AF41" s="361">
        <f t="shared" si="12"/>
        <v>121.12802874095659</v>
      </c>
      <c r="AG41" s="361">
        <f t="shared" si="12"/>
        <v>121.16751949936913</v>
      </c>
      <c r="AH41" s="364">
        <f>MAX(Z41:AC45)</f>
        <v>204.55</v>
      </c>
      <c r="AI41" s="552">
        <f t="shared" ref="AI41" si="13">AH41*0.38*0.9*SQRT(3)</f>
        <v>121.16751949936913</v>
      </c>
      <c r="AJ41" s="552">
        <f>D41-AI41</f>
        <v>382.83248050063088</v>
      </c>
    </row>
    <row r="42" spans="1:36" ht="31.5" x14ac:dyDescent="0.25">
      <c r="A42" s="333"/>
      <c r="B42" s="371"/>
      <c r="C42" s="373"/>
      <c r="D42" s="373"/>
      <c r="E42" s="7" t="s">
        <v>792</v>
      </c>
      <c r="F42" s="7"/>
      <c r="G42" s="7"/>
      <c r="H42" s="7"/>
      <c r="I42" s="7"/>
      <c r="J42" s="7"/>
      <c r="K42" s="7"/>
      <c r="L42" s="7">
        <v>36.200000000000003</v>
      </c>
      <c r="M42" s="7">
        <v>47.4</v>
      </c>
      <c r="N42" s="7">
        <v>46.4</v>
      </c>
      <c r="O42" s="7">
        <v>38</v>
      </c>
      <c r="P42" s="7">
        <v>45.2</v>
      </c>
      <c r="Q42" s="7">
        <v>47.2</v>
      </c>
      <c r="R42" s="73"/>
      <c r="S42" s="73"/>
      <c r="T42" s="73">
        <v>382</v>
      </c>
      <c r="U42" s="73">
        <v>380</v>
      </c>
      <c r="V42" s="82">
        <f t="shared" si="0"/>
        <v>0</v>
      </c>
      <c r="W42" s="82">
        <f t="shared" si="1"/>
        <v>0</v>
      </c>
      <c r="X42" s="82">
        <f t="shared" si="2"/>
        <v>43.333333333333336</v>
      </c>
      <c r="Y42" s="177">
        <f t="shared" si="3"/>
        <v>43.466666666666669</v>
      </c>
      <c r="Z42" s="367"/>
      <c r="AA42" s="362"/>
      <c r="AB42" s="362"/>
      <c r="AC42" s="362"/>
      <c r="AD42" s="362"/>
      <c r="AE42" s="362"/>
      <c r="AF42" s="362"/>
      <c r="AG42" s="362"/>
      <c r="AH42" s="362"/>
      <c r="AI42" s="553"/>
      <c r="AJ42" s="553"/>
    </row>
    <row r="43" spans="1:36" ht="15.75" x14ac:dyDescent="0.25">
      <c r="A43" s="333"/>
      <c r="B43" s="371"/>
      <c r="C43" s="373"/>
      <c r="D43" s="373"/>
      <c r="E43" s="81" t="s">
        <v>793</v>
      </c>
      <c r="F43" s="81"/>
      <c r="G43" s="81"/>
      <c r="H43" s="81"/>
      <c r="I43" s="81"/>
      <c r="J43" s="81"/>
      <c r="K43" s="81"/>
      <c r="L43" s="81">
        <v>12.6</v>
      </c>
      <c r="M43" s="81">
        <v>1.9</v>
      </c>
      <c r="N43" s="81">
        <v>2.1</v>
      </c>
      <c r="O43" s="81">
        <v>3.2</v>
      </c>
      <c r="P43" s="81">
        <v>1</v>
      </c>
      <c r="Q43" s="81">
        <v>0</v>
      </c>
      <c r="R43" s="72"/>
      <c r="S43" s="72"/>
      <c r="T43" s="72">
        <v>382</v>
      </c>
      <c r="U43" s="72">
        <v>380</v>
      </c>
      <c r="V43" s="82">
        <f t="shared" si="0"/>
        <v>0</v>
      </c>
      <c r="W43" s="82">
        <f t="shared" si="1"/>
        <v>0</v>
      </c>
      <c r="X43" s="82">
        <f t="shared" si="2"/>
        <v>5.5333333333333341</v>
      </c>
      <c r="Y43" s="177">
        <f t="shared" si="3"/>
        <v>2.1</v>
      </c>
      <c r="Z43" s="367"/>
      <c r="AA43" s="362"/>
      <c r="AB43" s="362"/>
      <c r="AC43" s="362"/>
      <c r="AD43" s="362"/>
      <c r="AE43" s="362"/>
      <c r="AF43" s="362"/>
      <c r="AG43" s="362"/>
      <c r="AH43" s="362"/>
      <c r="AI43" s="553"/>
      <c r="AJ43" s="553"/>
    </row>
    <row r="44" spans="1:36" ht="15.75" x14ac:dyDescent="0.25">
      <c r="A44" s="333"/>
      <c r="B44" s="371"/>
      <c r="C44" s="373"/>
      <c r="D44" s="373"/>
      <c r="E44" s="7" t="s">
        <v>794</v>
      </c>
      <c r="F44" s="7"/>
      <c r="G44" s="7"/>
      <c r="H44" s="7"/>
      <c r="I44" s="7"/>
      <c r="J44" s="7"/>
      <c r="K44" s="7"/>
      <c r="L44" s="7">
        <v>6.3</v>
      </c>
      <c r="M44" s="7">
        <v>2.6</v>
      </c>
      <c r="N44" s="7">
        <v>0</v>
      </c>
      <c r="O44" s="7">
        <v>5.0999999999999996</v>
      </c>
      <c r="P44" s="7">
        <v>2.2000000000000002</v>
      </c>
      <c r="Q44" s="7">
        <v>0</v>
      </c>
      <c r="R44" s="73"/>
      <c r="S44" s="73"/>
      <c r="T44" s="73">
        <v>382</v>
      </c>
      <c r="U44" s="73">
        <v>380</v>
      </c>
      <c r="V44" s="82">
        <f t="shared" si="0"/>
        <v>0</v>
      </c>
      <c r="W44" s="82">
        <f t="shared" si="1"/>
        <v>0</v>
      </c>
      <c r="X44" s="82">
        <f t="shared" si="2"/>
        <v>4.45</v>
      </c>
      <c r="Y44" s="177">
        <f t="shared" si="3"/>
        <v>3.65</v>
      </c>
      <c r="Z44" s="367"/>
      <c r="AA44" s="362"/>
      <c r="AB44" s="362"/>
      <c r="AC44" s="362"/>
      <c r="AD44" s="362"/>
      <c r="AE44" s="362"/>
      <c r="AF44" s="362"/>
      <c r="AG44" s="362"/>
      <c r="AH44" s="362"/>
      <c r="AI44" s="553"/>
      <c r="AJ44" s="553"/>
    </row>
    <row r="45" spans="1:36" ht="32.25" thickBot="1" x14ac:dyDescent="0.3">
      <c r="A45" s="333"/>
      <c r="B45" s="371"/>
      <c r="C45" s="373"/>
      <c r="D45" s="373"/>
      <c r="E45" s="81" t="s">
        <v>795</v>
      </c>
      <c r="F45" s="81"/>
      <c r="G45" s="81"/>
      <c r="H45" s="81"/>
      <c r="I45" s="81"/>
      <c r="J45" s="81"/>
      <c r="K45" s="81"/>
      <c r="L45" s="81">
        <v>73.400000000000006</v>
      </c>
      <c r="M45" s="81">
        <v>111.2</v>
      </c>
      <c r="N45" s="81">
        <v>139.19999999999999</v>
      </c>
      <c r="O45" s="81">
        <v>75.099999999999994</v>
      </c>
      <c r="P45" s="81">
        <v>115.2</v>
      </c>
      <c r="Q45" s="81">
        <v>142.30000000000001</v>
      </c>
      <c r="R45" s="72"/>
      <c r="S45" s="72"/>
      <c r="T45" s="72">
        <v>382</v>
      </c>
      <c r="U45" s="72">
        <v>380</v>
      </c>
      <c r="V45" s="82">
        <f t="shared" si="0"/>
        <v>0</v>
      </c>
      <c r="W45" s="82">
        <f t="shared" si="1"/>
        <v>0</v>
      </c>
      <c r="X45" s="82">
        <f t="shared" si="2"/>
        <v>107.93333333333334</v>
      </c>
      <c r="Y45" s="177">
        <f t="shared" si="3"/>
        <v>110.86666666666667</v>
      </c>
      <c r="Z45" s="367"/>
      <c r="AA45" s="362"/>
      <c r="AB45" s="362"/>
      <c r="AC45" s="362"/>
      <c r="AD45" s="362"/>
      <c r="AE45" s="362"/>
      <c r="AF45" s="362"/>
      <c r="AG45" s="362"/>
      <c r="AH45" s="362"/>
      <c r="AI45" s="553"/>
      <c r="AJ45" s="553"/>
    </row>
    <row r="46" spans="1:36" ht="31.5" x14ac:dyDescent="0.25">
      <c r="A46" s="332">
        <v>6</v>
      </c>
      <c r="B46" s="370" t="s">
        <v>42</v>
      </c>
      <c r="C46" s="355" t="s">
        <v>18</v>
      </c>
      <c r="D46" s="373"/>
      <c r="E46" s="18" t="s">
        <v>797</v>
      </c>
      <c r="F46" s="18"/>
      <c r="G46" s="18"/>
      <c r="H46" s="18"/>
      <c r="I46" s="18"/>
      <c r="J46" s="18"/>
      <c r="K46" s="18"/>
      <c r="L46" s="18">
        <v>43.5</v>
      </c>
      <c r="M46" s="18">
        <v>19</v>
      </c>
      <c r="N46" s="18">
        <v>7.9</v>
      </c>
      <c r="O46" s="18">
        <v>45</v>
      </c>
      <c r="P46" s="18">
        <v>16</v>
      </c>
      <c r="Q46" s="18">
        <v>8</v>
      </c>
      <c r="R46" s="18"/>
      <c r="S46" s="18"/>
      <c r="T46" s="18">
        <v>380</v>
      </c>
      <c r="U46" s="18">
        <v>378</v>
      </c>
      <c r="V46" s="93">
        <f t="shared" si="0"/>
        <v>0</v>
      </c>
      <c r="W46" s="93">
        <f t="shared" si="1"/>
        <v>0</v>
      </c>
      <c r="X46" s="93">
        <f t="shared" si="2"/>
        <v>23.466666666666669</v>
      </c>
      <c r="Y46" s="179">
        <f t="shared" si="3"/>
        <v>23</v>
      </c>
      <c r="Z46" s="366">
        <f>SUM(V46:V48)</f>
        <v>0</v>
      </c>
      <c r="AA46" s="364">
        <f>SUM(W46:W48)</f>
        <v>0</v>
      </c>
      <c r="AB46" s="364">
        <f>SUM(X46:X48)</f>
        <v>80.233333333333348</v>
      </c>
      <c r="AC46" s="364">
        <f>SUM(Y46:Y48)</f>
        <v>72.7</v>
      </c>
      <c r="AD46" s="361">
        <f t="shared" ref="AD46" si="14">Z46*0.38*0.9*SQRT(3)</f>
        <v>0</v>
      </c>
      <c r="AE46" s="361">
        <f t="shared" si="12"/>
        <v>0</v>
      </c>
      <c r="AF46" s="361">
        <f t="shared" si="12"/>
        <v>47.527127749528489</v>
      </c>
      <c r="AG46" s="361">
        <f t="shared" si="12"/>
        <v>43.064672048908022</v>
      </c>
      <c r="AH46" s="364">
        <f>MAX(Z46:AC48)</f>
        <v>80.233333333333348</v>
      </c>
      <c r="AI46" s="552">
        <f t="shared" ref="AI46" si="15">AH46*0.38*0.9*SQRT(3)</f>
        <v>47.527127749528489</v>
      </c>
      <c r="AJ46" s="552">
        <f>D46-AI46</f>
        <v>-47.527127749528489</v>
      </c>
    </row>
    <row r="47" spans="1:36" ht="31.5" x14ac:dyDescent="0.25">
      <c r="A47" s="333"/>
      <c r="B47" s="371"/>
      <c r="C47" s="373"/>
      <c r="D47" s="373"/>
      <c r="E47" s="81" t="s">
        <v>798</v>
      </c>
      <c r="F47" s="81"/>
      <c r="G47" s="81"/>
      <c r="H47" s="81"/>
      <c r="I47" s="81"/>
      <c r="J47" s="81"/>
      <c r="K47" s="81"/>
      <c r="L47" s="81">
        <v>43.5</v>
      </c>
      <c r="M47" s="81">
        <v>19</v>
      </c>
      <c r="N47" s="81">
        <v>41.9</v>
      </c>
      <c r="O47" s="81">
        <v>43</v>
      </c>
      <c r="P47" s="81">
        <v>12</v>
      </c>
      <c r="Q47" s="81">
        <v>25</v>
      </c>
      <c r="R47" s="72"/>
      <c r="S47" s="72"/>
      <c r="T47" s="72">
        <v>380</v>
      </c>
      <c r="U47" s="72">
        <v>378</v>
      </c>
      <c r="V47" s="82">
        <f t="shared" si="0"/>
        <v>0</v>
      </c>
      <c r="W47" s="82">
        <f t="shared" si="1"/>
        <v>0</v>
      </c>
      <c r="X47" s="82">
        <f t="shared" si="2"/>
        <v>34.800000000000004</v>
      </c>
      <c r="Y47" s="177">
        <f t="shared" si="3"/>
        <v>26.666666666666668</v>
      </c>
      <c r="Z47" s="367"/>
      <c r="AA47" s="362"/>
      <c r="AB47" s="362"/>
      <c r="AC47" s="362"/>
      <c r="AD47" s="362"/>
      <c r="AE47" s="362"/>
      <c r="AF47" s="362"/>
      <c r="AG47" s="362"/>
      <c r="AH47" s="362"/>
      <c r="AI47" s="553"/>
      <c r="AJ47" s="553"/>
    </row>
    <row r="48" spans="1:36" ht="32.25" thickBot="1" x14ac:dyDescent="0.3">
      <c r="A48" s="334"/>
      <c r="B48" s="372"/>
      <c r="C48" s="356"/>
      <c r="D48" s="356"/>
      <c r="E48" s="38" t="s">
        <v>799</v>
      </c>
      <c r="F48" s="38"/>
      <c r="G48" s="38"/>
      <c r="H48" s="38"/>
      <c r="I48" s="38"/>
      <c r="J48" s="38"/>
      <c r="K48" s="38"/>
      <c r="L48" s="38">
        <v>22</v>
      </c>
      <c r="M48" s="38">
        <v>21.7</v>
      </c>
      <c r="N48" s="38">
        <v>22.2</v>
      </c>
      <c r="O48" s="38">
        <v>24</v>
      </c>
      <c r="P48" s="38">
        <v>22</v>
      </c>
      <c r="Q48" s="38">
        <v>23.1</v>
      </c>
      <c r="R48" s="70"/>
      <c r="S48" s="70"/>
      <c r="T48" s="70">
        <v>380</v>
      </c>
      <c r="U48" s="70">
        <v>378</v>
      </c>
      <c r="V48" s="84">
        <f t="shared" si="0"/>
        <v>0</v>
      </c>
      <c r="W48" s="84">
        <f t="shared" si="1"/>
        <v>0</v>
      </c>
      <c r="X48" s="84">
        <f t="shared" si="2"/>
        <v>21.966666666666669</v>
      </c>
      <c r="Y48" s="178">
        <f t="shared" si="3"/>
        <v>23.033333333333331</v>
      </c>
      <c r="Z48" s="368"/>
      <c r="AA48" s="363"/>
      <c r="AB48" s="363"/>
      <c r="AC48" s="363"/>
      <c r="AD48" s="363"/>
      <c r="AE48" s="363"/>
      <c r="AF48" s="363"/>
      <c r="AG48" s="363"/>
      <c r="AH48" s="363"/>
      <c r="AI48" s="554"/>
      <c r="AJ48" s="554"/>
    </row>
    <row r="49" spans="1:36" ht="31.5" x14ac:dyDescent="0.25">
      <c r="A49" s="332">
        <v>7</v>
      </c>
      <c r="B49" s="370" t="s">
        <v>46</v>
      </c>
      <c r="C49" s="359" t="s">
        <v>128</v>
      </c>
      <c r="D49" s="359">
        <f>100*0.9</f>
        <v>90</v>
      </c>
      <c r="E49" s="18" t="s">
        <v>800</v>
      </c>
      <c r="F49" s="18"/>
      <c r="G49" s="18"/>
      <c r="H49" s="18"/>
      <c r="I49" s="18"/>
      <c r="J49" s="18"/>
      <c r="K49" s="18"/>
      <c r="L49" s="18">
        <v>14.1</v>
      </c>
      <c r="M49" s="18">
        <v>3.1</v>
      </c>
      <c r="N49" s="18">
        <v>2.7</v>
      </c>
      <c r="O49" s="18">
        <v>16.2</v>
      </c>
      <c r="P49" s="18">
        <v>5</v>
      </c>
      <c r="Q49" s="18">
        <v>2</v>
      </c>
      <c r="R49" s="18"/>
      <c r="S49" s="18"/>
      <c r="T49" s="18">
        <v>382</v>
      </c>
      <c r="U49" s="18">
        <v>382</v>
      </c>
      <c r="V49" s="93">
        <f t="shared" si="0"/>
        <v>0</v>
      </c>
      <c r="W49" s="93">
        <f t="shared" si="1"/>
        <v>0</v>
      </c>
      <c r="X49" s="93">
        <f t="shared" si="2"/>
        <v>6.6333333333333329</v>
      </c>
      <c r="Y49" s="179">
        <f t="shared" si="3"/>
        <v>7.7333333333333334</v>
      </c>
      <c r="Z49" s="366">
        <f>SUM(V49:V54)</f>
        <v>0</v>
      </c>
      <c r="AA49" s="364">
        <f>SUM(W49:W54)</f>
        <v>0</v>
      </c>
      <c r="AB49" s="364">
        <f>SUM(X49:X54)</f>
        <v>40.800000000000004</v>
      </c>
      <c r="AC49" s="364">
        <f>SUM(Y49:Y54)</f>
        <v>46.400000000000006</v>
      </c>
      <c r="AD49" s="361">
        <f t="shared" ref="AD49" si="16">Z49*0.38*0.9*SQRT(3)</f>
        <v>0</v>
      </c>
      <c r="AE49" s="361">
        <f t="shared" si="12"/>
        <v>0</v>
      </c>
      <c r="AF49" s="361">
        <f t="shared" si="12"/>
        <v>24.168344148493087</v>
      </c>
      <c r="AG49" s="361">
        <f t="shared" si="12"/>
        <v>27.485567855149</v>
      </c>
      <c r="AH49" s="364">
        <f>MAX(Z49:AC54)</f>
        <v>46.400000000000006</v>
      </c>
      <c r="AI49" s="552">
        <f t="shared" ref="AI49" si="17">AH49*0.38*0.9*SQRT(3)</f>
        <v>27.485567855149</v>
      </c>
      <c r="AJ49" s="552">
        <f>D49-AI49</f>
        <v>62.514432144851</v>
      </c>
    </row>
    <row r="50" spans="1:36" ht="15.75" x14ac:dyDescent="0.25">
      <c r="A50" s="333"/>
      <c r="B50" s="371"/>
      <c r="C50" s="369"/>
      <c r="D50" s="369"/>
      <c r="E50" s="7" t="s">
        <v>801</v>
      </c>
      <c r="F50" s="7"/>
      <c r="G50" s="7"/>
      <c r="H50" s="7"/>
      <c r="I50" s="7"/>
      <c r="J50" s="7"/>
      <c r="K50" s="7"/>
      <c r="L50" s="7">
        <v>36.200000000000003</v>
      </c>
      <c r="M50" s="7">
        <v>1</v>
      </c>
      <c r="N50" s="7">
        <v>0.9</v>
      </c>
      <c r="O50" s="7">
        <v>35</v>
      </c>
      <c r="P50" s="7">
        <v>3</v>
      </c>
      <c r="Q50" s="7">
        <v>0</v>
      </c>
      <c r="R50" s="73"/>
      <c r="S50" s="73"/>
      <c r="T50" s="73">
        <v>382</v>
      </c>
      <c r="U50" s="73">
        <v>382</v>
      </c>
      <c r="V50" s="82">
        <f t="shared" si="0"/>
        <v>0</v>
      </c>
      <c r="W50" s="82">
        <f t="shared" si="1"/>
        <v>0</v>
      </c>
      <c r="X50" s="82">
        <f t="shared" si="2"/>
        <v>12.700000000000001</v>
      </c>
      <c r="Y50" s="177">
        <f t="shared" si="3"/>
        <v>19</v>
      </c>
      <c r="Z50" s="367"/>
      <c r="AA50" s="362"/>
      <c r="AB50" s="362"/>
      <c r="AC50" s="362"/>
      <c r="AD50" s="362"/>
      <c r="AE50" s="362"/>
      <c r="AF50" s="362"/>
      <c r="AG50" s="362"/>
      <c r="AH50" s="362"/>
      <c r="AI50" s="553"/>
      <c r="AJ50" s="553"/>
    </row>
    <row r="51" spans="1:36" ht="15.75" x14ac:dyDescent="0.25">
      <c r="A51" s="333"/>
      <c r="B51" s="371"/>
      <c r="C51" s="369"/>
      <c r="D51" s="369"/>
      <c r="E51" s="81" t="s">
        <v>802</v>
      </c>
      <c r="F51" s="81"/>
      <c r="G51" s="81"/>
      <c r="H51" s="81"/>
      <c r="I51" s="81"/>
      <c r="J51" s="81"/>
      <c r="K51" s="81"/>
      <c r="L51" s="81">
        <v>33.5</v>
      </c>
      <c r="M51" s="81">
        <v>6.4</v>
      </c>
      <c r="N51" s="81">
        <v>24.5</v>
      </c>
      <c r="O51" s="81">
        <v>32</v>
      </c>
      <c r="P51" s="81">
        <v>5</v>
      </c>
      <c r="Q51" s="81">
        <v>22</v>
      </c>
      <c r="R51" s="72"/>
      <c r="S51" s="72"/>
      <c r="T51" s="72">
        <v>382</v>
      </c>
      <c r="U51" s="72">
        <v>382</v>
      </c>
      <c r="V51" s="82">
        <f t="shared" si="0"/>
        <v>0</v>
      </c>
      <c r="W51" s="82">
        <f t="shared" si="1"/>
        <v>0</v>
      </c>
      <c r="X51" s="82">
        <f t="shared" si="2"/>
        <v>21.466666666666669</v>
      </c>
      <c r="Y51" s="177">
        <f t="shared" si="3"/>
        <v>19.666666666666668</v>
      </c>
      <c r="Z51" s="367"/>
      <c r="AA51" s="362"/>
      <c r="AB51" s="362"/>
      <c r="AC51" s="362"/>
      <c r="AD51" s="362"/>
      <c r="AE51" s="362"/>
      <c r="AF51" s="362"/>
      <c r="AG51" s="362"/>
      <c r="AH51" s="362"/>
      <c r="AI51" s="553"/>
      <c r="AJ51" s="553"/>
    </row>
    <row r="52" spans="1:36" ht="15.75" x14ac:dyDescent="0.25">
      <c r="A52" s="333"/>
      <c r="B52" s="371"/>
      <c r="C52" s="369"/>
      <c r="D52" s="369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3"/>
      <c r="S52" s="73"/>
      <c r="T52" s="73"/>
      <c r="U52" s="73"/>
      <c r="V52" s="82">
        <f t="shared" si="0"/>
        <v>0</v>
      </c>
      <c r="W52" s="82">
        <f t="shared" si="1"/>
        <v>0</v>
      </c>
      <c r="X52" s="82">
        <f t="shared" si="2"/>
        <v>0</v>
      </c>
      <c r="Y52" s="177">
        <f t="shared" si="3"/>
        <v>0</v>
      </c>
      <c r="Z52" s="367"/>
      <c r="AA52" s="362"/>
      <c r="AB52" s="362"/>
      <c r="AC52" s="362"/>
      <c r="AD52" s="362"/>
      <c r="AE52" s="362"/>
      <c r="AF52" s="362"/>
      <c r="AG52" s="362"/>
      <c r="AH52" s="362"/>
      <c r="AI52" s="553"/>
      <c r="AJ52" s="553"/>
    </row>
    <row r="53" spans="1:36" ht="15.75" x14ac:dyDescent="0.25">
      <c r="A53" s="333"/>
      <c r="B53" s="371"/>
      <c r="C53" s="369"/>
      <c r="D53" s="36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72"/>
      <c r="S53" s="72"/>
      <c r="T53" s="72"/>
      <c r="U53" s="72"/>
      <c r="V53" s="82">
        <f t="shared" si="0"/>
        <v>0</v>
      </c>
      <c r="W53" s="82">
        <f t="shared" si="1"/>
        <v>0</v>
      </c>
      <c r="X53" s="82">
        <f t="shared" si="2"/>
        <v>0</v>
      </c>
      <c r="Y53" s="177">
        <f t="shared" si="3"/>
        <v>0</v>
      </c>
      <c r="Z53" s="367"/>
      <c r="AA53" s="362"/>
      <c r="AB53" s="362"/>
      <c r="AC53" s="362"/>
      <c r="AD53" s="362"/>
      <c r="AE53" s="362"/>
      <c r="AF53" s="362"/>
      <c r="AG53" s="362"/>
      <c r="AH53" s="362"/>
      <c r="AI53" s="553"/>
      <c r="AJ53" s="553"/>
    </row>
    <row r="54" spans="1:36" ht="16.5" thickBot="1" x14ac:dyDescent="0.3">
      <c r="A54" s="334"/>
      <c r="B54" s="372"/>
      <c r="C54" s="360"/>
      <c r="D54" s="360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70"/>
      <c r="S54" s="70"/>
      <c r="T54" s="70"/>
      <c r="U54" s="70"/>
      <c r="V54" s="84">
        <f t="shared" si="0"/>
        <v>0</v>
      </c>
      <c r="W54" s="84">
        <f t="shared" si="1"/>
        <v>0</v>
      </c>
      <c r="X54" s="84">
        <f t="shared" si="2"/>
        <v>0</v>
      </c>
      <c r="Y54" s="178">
        <f t="shared" si="3"/>
        <v>0</v>
      </c>
      <c r="Z54" s="368"/>
      <c r="AA54" s="363"/>
      <c r="AB54" s="363"/>
      <c r="AC54" s="363"/>
      <c r="AD54" s="363"/>
      <c r="AE54" s="363"/>
      <c r="AF54" s="363"/>
      <c r="AG54" s="363"/>
      <c r="AH54" s="363"/>
      <c r="AI54" s="554"/>
      <c r="AJ54" s="554"/>
    </row>
    <row r="55" spans="1:36" ht="15.75" x14ac:dyDescent="0.25">
      <c r="A55" s="332">
        <v>8</v>
      </c>
      <c r="B55" s="370" t="s">
        <v>49</v>
      </c>
      <c r="C55" s="355" t="s">
        <v>87</v>
      </c>
      <c r="D55" s="355">
        <f>400*0.9</f>
        <v>360</v>
      </c>
      <c r="E55" s="18" t="s">
        <v>803</v>
      </c>
      <c r="F55" s="18"/>
      <c r="G55" s="18"/>
      <c r="H55" s="18"/>
      <c r="I55" s="18"/>
      <c r="J55" s="18"/>
      <c r="K55" s="18"/>
      <c r="L55" s="18">
        <v>10</v>
      </c>
      <c r="M55" s="18">
        <v>5.2</v>
      </c>
      <c r="N55" s="18">
        <v>6.1</v>
      </c>
      <c r="O55" s="18">
        <v>5</v>
      </c>
      <c r="P55" s="18">
        <v>2.2000000000000002</v>
      </c>
      <c r="Q55" s="18">
        <v>0</v>
      </c>
      <c r="R55" s="18"/>
      <c r="S55" s="18"/>
      <c r="T55" s="18">
        <v>382</v>
      </c>
      <c r="U55" s="18">
        <v>385</v>
      </c>
      <c r="V55" s="93">
        <f t="shared" si="0"/>
        <v>0</v>
      </c>
      <c r="W55" s="93">
        <f t="shared" si="1"/>
        <v>0</v>
      </c>
      <c r="X55" s="93">
        <f t="shared" si="2"/>
        <v>7.0999999999999988</v>
      </c>
      <c r="Y55" s="179">
        <f t="shared" si="3"/>
        <v>3.6</v>
      </c>
      <c r="Z55" s="366">
        <f>SUM(V55:V60)</f>
        <v>0</v>
      </c>
      <c r="AA55" s="364">
        <f>SUM(W55:W60)</f>
        <v>0</v>
      </c>
      <c r="AB55" s="364">
        <f>SUM(X55:X60)</f>
        <v>22.666666666666664</v>
      </c>
      <c r="AC55" s="364">
        <f>SUM(Y55:Y60)</f>
        <v>17.066666666666666</v>
      </c>
      <c r="AD55" s="361">
        <f t="shared" ref="AD55:AG55" si="18">Z55*0.38*0.9*SQRT(3)</f>
        <v>0</v>
      </c>
      <c r="AE55" s="361">
        <f t="shared" si="18"/>
        <v>0</v>
      </c>
      <c r="AF55" s="361">
        <f t="shared" si="18"/>
        <v>13.426857860273936</v>
      </c>
      <c r="AG55" s="361">
        <f t="shared" si="18"/>
        <v>10.109634153618023</v>
      </c>
      <c r="AH55" s="364">
        <f>MAX(Z55:AC60)</f>
        <v>22.666666666666664</v>
      </c>
      <c r="AI55" s="552">
        <f t="shared" ref="AI55" si="19">AH55*0.38*0.9*SQRT(3)</f>
        <v>13.426857860273936</v>
      </c>
      <c r="AJ55" s="552">
        <f>D55-AI55</f>
        <v>346.57314213972609</v>
      </c>
    </row>
    <row r="56" spans="1:36" ht="31.5" x14ac:dyDescent="0.25">
      <c r="A56" s="333"/>
      <c r="B56" s="371"/>
      <c r="C56" s="373"/>
      <c r="D56" s="373"/>
      <c r="E56" s="7" t="s">
        <v>804</v>
      </c>
      <c r="F56" s="7"/>
      <c r="G56" s="7"/>
      <c r="H56" s="7"/>
      <c r="I56" s="7"/>
      <c r="J56" s="7"/>
      <c r="K56" s="7"/>
      <c r="L56" s="7">
        <v>8</v>
      </c>
      <c r="M56" s="7">
        <v>7.2</v>
      </c>
      <c r="N56" s="7">
        <v>2.5</v>
      </c>
      <c r="O56" s="7">
        <v>7</v>
      </c>
      <c r="P56" s="7">
        <v>10</v>
      </c>
      <c r="Q56" s="7">
        <v>1.5</v>
      </c>
      <c r="R56" s="73"/>
      <c r="S56" s="73"/>
      <c r="T56" s="73">
        <v>382</v>
      </c>
      <c r="U56" s="73">
        <v>385</v>
      </c>
      <c r="V56" s="82">
        <f t="shared" si="0"/>
        <v>0</v>
      </c>
      <c r="W56" s="82">
        <f t="shared" si="1"/>
        <v>0</v>
      </c>
      <c r="X56" s="82">
        <f t="shared" si="2"/>
        <v>5.8999999999999995</v>
      </c>
      <c r="Y56" s="177">
        <f t="shared" si="3"/>
        <v>6.166666666666667</v>
      </c>
      <c r="Z56" s="367"/>
      <c r="AA56" s="362"/>
      <c r="AB56" s="362"/>
      <c r="AC56" s="362"/>
      <c r="AD56" s="362"/>
      <c r="AE56" s="362"/>
      <c r="AF56" s="362"/>
      <c r="AG56" s="362"/>
      <c r="AH56" s="362"/>
      <c r="AI56" s="553"/>
      <c r="AJ56" s="553"/>
    </row>
    <row r="57" spans="1:36" ht="15.75" x14ac:dyDescent="0.25">
      <c r="A57" s="333"/>
      <c r="B57" s="371"/>
      <c r="C57" s="373"/>
      <c r="D57" s="373"/>
      <c r="E57" s="81" t="s">
        <v>805</v>
      </c>
      <c r="F57" s="81"/>
      <c r="G57" s="81"/>
      <c r="H57" s="81"/>
      <c r="I57" s="81"/>
      <c r="J57" s="81"/>
      <c r="K57" s="81"/>
      <c r="L57" s="81">
        <v>1</v>
      </c>
      <c r="M57" s="81">
        <v>0.2</v>
      </c>
      <c r="N57" s="81">
        <v>0</v>
      </c>
      <c r="O57" s="81">
        <v>0.5</v>
      </c>
      <c r="P57" s="81">
        <v>0</v>
      </c>
      <c r="Q57" s="81">
        <v>0</v>
      </c>
      <c r="R57" s="72"/>
      <c r="S57" s="72"/>
      <c r="T57" s="72">
        <v>382</v>
      </c>
      <c r="U57" s="72">
        <v>385</v>
      </c>
      <c r="V57" s="82">
        <f t="shared" ref="V57:V84" si="20">IF(AND(F57=0,G57=0,H57=0),0,IF(AND(F57=0,G57=0),H57,IF(AND(F57=0,H57=0),G57,IF(AND(G57=0,H57=0),F57,IF(F57=0,(G57+H57)/2,IF(G57=0,(F57+H57)/2,IF(H57=0,(F57+G57)/2,(F57+G57+H57)/3)))))))</f>
        <v>0</v>
      </c>
      <c r="W57" s="82">
        <f t="shared" ref="W57:W84" si="21">IF(AND(I57=0,J57=0,K57=0),0,IF(AND(I57=0,J57=0),K57,IF(AND(I57=0,K57=0),J57,IF(AND(J57=0,K57=0),I57,IF(I57=0,(J57+K57)/2,IF(J57=0,(I57+K57)/2,IF(K57=0,(I57+J57)/2,(I57+J57+K57)/3)))))))</f>
        <v>0</v>
      </c>
      <c r="X57" s="82">
        <f t="shared" ref="X57:X84" si="22">IF(AND(L57=0,M57=0,N57=0),0,IF(AND(L57=0,M57=0),N57,IF(AND(L57=0,N57=0),M57,IF(AND(M57=0,N57=0),L57,IF(L57=0,(M57+N57)/2,IF(M57=0,(L57+N57)/2,IF(N57=0,(L57+M57)/2,(L57+M57+N57)/3)))))))</f>
        <v>0.6</v>
      </c>
      <c r="Y57" s="177">
        <f t="shared" ref="Y57:Y84" si="23">IF(AND(O57=0,P57=0,Q57=0),0,IF(AND(O57=0,P57=0),Q57,IF(AND(O57=0,Q57=0),P57,IF(AND(P57=0,Q57=0),O57,IF(O57=0,(P57+Q57)/2,IF(P57=0,(O57+Q57)/2,IF(Q57=0,(O57+P57)/2,(O57+P57+Q57)/3)))))))</f>
        <v>0.5</v>
      </c>
      <c r="Z57" s="367"/>
      <c r="AA57" s="362"/>
      <c r="AB57" s="362"/>
      <c r="AC57" s="362"/>
      <c r="AD57" s="362"/>
      <c r="AE57" s="362"/>
      <c r="AF57" s="362"/>
      <c r="AG57" s="362"/>
      <c r="AH57" s="362"/>
      <c r="AI57" s="553"/>
      <c r="AJ57" s="553"/>
    </row>
    <row r="58" spans="1:36" ht="15.75" x14ac:dyDescent="0.25">
      <c r="A58" s="333"/>
      <c r="B58" s="371"/>
      <c r="C58" s="373"/>
      <c r="D58" s="373"/>
      <c r="E58" s="7" t="s">
        <v>806</v>
      </c>
      <c r="F58" s="7"/>
      <c r="G58" s="7"/>
      <c r="H58" s="7"/>
      <c r="I58" s="7"/>
      <c r="J58" s="7"/>
      <c r="K58" s="7"/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3"/>
      <c r="S58" s="73"/>
      <c r="T58" s="73">
        <v>382</v>
      </c>
      <c r="U58" s="73">
        <v>385</v>
      </c>
      <c r="V58" s="82">
        <f t="shared" si="20"/>
        <v>0</v>
      </c>
      <c r="W58" s="82">
        <f t="shared" si="21"/>
        <v>0</v>
      </c>
      <c r="X58" s="82">
        <f t="shared" si="22"/>
        <v>0</v>
      </c>
      <c r="Y58" s="177">
        <f t="shared" si="23"/>
        <v>0</v>
      </c>
      <c r="Z58" s="367"/>
      <c r="AA58" s="362"/>
      <c r="AB58" s="362"/>
      <c r="AC58" s="362"/>
      <c r="AD58" s="362"/>
      <c r="AE58" s="362"/>
      <c r="AF58" s="362"/>
      <c r="AG58" s="362"/>
      <c r="AH58" s="362"/>
      <c r="AI58" s="553"/>
      <c r="AJ58" s="553"/>
    </row>
    <row r="59" spans="1:36" ht="15.75" x14ac:dyDescent="0.25">
      <c r="A59" s="333"/>
      <c r="B59" s="371"/>
      <c r="C59" s="373"/>
      <c r="D59" s="373"/>
      <c r="E59" s="81" t="s">
        <v>807</v>
      </c>
      <c r="F59" s="81"/>
      <c r="G59" s="81"/>
      <c r="H59" s="81"/>
      <c r="I59" s="81"/>
      <c r="J59" s="81"/>
      <c r="K59" s="81"/>
      <c r="L59" s="81">
        <v>9.1999999999999993</v>
      </c>
      <c r="M59" s="81">
        <v>10</v>
      </c>
      <c r="N59" s="81">
        <v>8</v>
      </c>
      <c r="O59" s="81">
        <v>8</v>
      </c>
      <c r="P59" s="81">
        <v>5.2</v>
      </c>
      <c r="Q59" s="81">
        <v>7.2</v>
      </c>
      <c r="R59" s="72"/>
      <c r="S59" s="72"/>
      <c r="T59" s="72">
        <v>382</v>
      </c>
      <c r="U59" s="72">
        <v>385</v>
      </c>
      <c r="V59" s="82">
        <f t="shared" si="20"/>
        <v>0</v>
      </c>
      <c r="W59" s="82">
        <f t="shared" si="21"/>
        <v>0</v>
      </c>
      <c r="X59" s="82">
        <f t="shared" si="22"/>
        <v>9.0666666666666664</v>
      </c>
      <c r="Y59" s="177">
        <f t="shared" si="23"/>
        <v>6.8</v>
      </c>
      <c r="Z59" s="367"/>
      <c r="AA59" s="362"/>
      <c r="AB59" s="362"/>
      <c r="AC59" s="362"/>
      <c r="AD59" s="362"/>
      <c r="AE59" s="362"/>
      <c r="AF59" s="362"/>
      <c r="AG59" s="362"/>
      <c r="AH59" s="362"/>
      <c r="AI59" s="553"/>
      <c r="AJ59" s="553"/>
    </row>
    <row r="60" spans="1:36" ht="16.5" thickBot="1" x14ac:dyDescent="0.3">
      <c r="A60" s="334"/>
      <c r="B60" s="372"/>
      <c r="C60" s="356"/>
      <c r="D60" s="35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70"/>
      <c r="S60" s="70"/>
      <c r="T60" s="70"/>
      <c r="U60" s="70"/>
      <c r="V60" s="84">
        <f t="shared" si="20"/>
        <v>0</v>
      </c>
      <c r="W60" s="84">
        <f t="shared" si="21"/>
        <v>0</v>
      </c>
      <c r="X60" s="84">
        <f t="shared" si="22"/>
        <v>0</v>
      </c>
      <c r="Y60" s="178">
        <f t="shared" si="23"/>
        <v>0</v>
      </c>
      <c r="Z60" s="368"/>
      <c r="AA60" s="363"/>
      <c r="AB60" s="363"/>
      <c r="AC60" s="363"/>
      <c r="AD60" s="363"/>
      <c r="AE60" s="363"/>
      <c r="AF60" s="363"/>
      <c r="AG60" s="363"/>
      <c r="AH60" s="363"/>
      <c r="AI60" s="554"/>
      <c r="AJ60" s="554"/>
    </row>
    <row r="61" spans="1:36" ht="15.75" x14ac:dyDescent="0.25">
      <c r="A61" s="332">
        <v>9</v>
      </c>
      <c r="B61" s="370" t="s">
        <v>253</v>
      </c>
      <c r="C61" s="355" t="s">
        <v>21</v>
      </c>
      <c r="D61" s="355">
        <f>250*0.9</f>
        <v>225</v>
      </c>
      <c r="E61" s="18" t="s">
        <v>808</v>
      </c>
      <c r="F61" s="18"/>
      <c r="G61" s="18"/>
      <c r="H61" s="18"/>
      <c r="I61" s="18"/>
      <c r="J61" s="18"/>
      <c r="K61" s="18"/>
      <c r="L61" s="18">
        <v>45.3</v>
      </c>
      <c r="M61" s="18">
        <v>40.1</v>
      </c>
      <c r="N61" s="18">
        <v>38.200000000000003</v>
      </c>
      <c r="O61" s="18">
        <v>44</v>
      </c>
      <c r="P61" s="18">
        <v>28</v>
      </c>
      <c r="Q61" s="18">
        <v>25.2</v>
      </c>
      <c r="R61" s="18"/>
      <c r="S61" s="18"/>
      <c r="T61" s="18">
        <v>390</v>
      </c>
      <c r="U61" s="18">
        <v>395</v>
      </c>
      <c r="V61" s="93">
        <f t="shared" si="20"/>
        <v>0</v>
      </c>
      <c r="W61" s="93">
        <f t="shared" si="21"/>
        <v>0</v>
      </c>
      <c r="X61" s="93">
        <f t="shared" si="22"/>
        <v>41.2</v>
      </c>
      <c r="Y61" s="179">
        <f t="shared" si="23"/>
        <v>32.4</v>
      </c>
      <c r="Z61" s="366">
        <f>SUM(V61:V62)</f>
        <v>0</v>
      </c>
      <c r="AA61" s="364">
        <f>SUM(W61:W62)</f>
        <v>0</v>
      </c>
      <c r="AB61" s="364">
        <f>SUM(X61:X62)</f>
        <v>41.2</v>
      </c>
      <c r="AC61" s="364">
        <f>SUM(Y61:Y62)</f>
        <v>32.4</v>
      </c>
      <c r="AD61" s="361">
        <f t="shared" ref="AD61:AG63" si="24">Z61*0.38*0.9*SQRT(3)</f>
        <v>0</v>
      </c>
      <c r="AE61" s="361">
        <f t="shared" si="24"/>
        <v>0</v>
      </c>
      <c r="AF61" s="361">
        <f t="shared" si="24"/>
        <v>24.405288698968508</v>
      </c>
      <c r="AG61" s="361">
        <f t="shared" si="24"/>
        <v>19.192508588509213</v>
      </c>
      <c r="AH61" s="364">
        <f>MAX(Z61:AC62)</f>
        <v>41.2</v>
      </c>
      <c r="AI61" s="552">
        <f t="shared" ref="AI61" si="25">AH61*0.38*0.9*SQRT(3)</f>
        <v>24.405288698968508</v>
      </c>
      <c r="AJ61" s="552">
        <f>D61-AI61</f>
        <v>200.59471130103148</v>
      </c>
    </row>
    <row r="62" spans="1:36" ht="16.5" thickBot="1" x14ac:dyDescent="0.3">
      <c r="A62" s="334"/>
      <c r="B62" s="372"/>
      <c r="C62" s="356"/>
      <c r="D62" s="35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0"/>
      <c r="S62" s="70"/>
      <c r="T62" s="70"/>
      <c r="U62" s="70"/>
      <c r="V62" s="84">
        <f t="shared" si="20"/>
        <v>0</v>
      </c>
      <c r="W62" s="84">
        <f t="shared" si="21"/>
        <v>0</v>
      </c>
      <c r="X62" s="84">
        <f t="shared" si="22"/>
        <v>0</v>
      </c>
      <c r="Y62" s="178">
        <f t="shared" si="23"/>
        <v>0</v>
      </c>
      <c r="Z62" s="368"/>
      <c r="AA62" s="363"/>
      <c r="AB62" s="363"/>
      <c r="AC62" s="363"/>
      <c r="AD62" s="363"/>
      <c r="AE62" s="363"/>
      <c r="AF62" s="363"/>
      <c r="AG62" s="363"/>
      <c r="AH62" s="363"/>
      <c r="AI62" s="554"/>
      <c r="AJ62" s="554"/>
    </row>
    <row r="63" spans="1:36" ht="15.75" x14ac:dyDescent="0.25">
      <c r="A63" s="332">
        <v>10</v>
      </c>
      <c r="B63" s="370" t="s">
        <v>52</v>
      </c>
      <c r="C63" s="359" t="s">
        <v>128</v>
      </c>
      <c r="D63" s="359">
        <f>100*0.9</f>
        <v>90</v>
      </c>
      <c r="E63" s="18" t="s">
        <v>809</v>
      </c>
      <c r="F63" s="18"/>
      <c r="G63" s="18"/>
      <c r="H63" s="18"/>
      <c r="I63" s="18"/>
      <c r="J63" s="18"/>
      <c r="K63" s="18"/>
      <c r="L63" s="18">
        <v>12.2</v>
      </c>
      <c r="M63" s="18">
        <v>10.3</v>
      </c>
      <c r="N63" s="18">
        <v>5.2</v>
      </c>
      <c r="O63" s="18">
        <v>10.5</v>
      </c>
      <c r="P63" s="18">
        <v>10</v>
      </c>
      <c r="Q63" s="18">
        <v>4</v>
      </c>
      <c r="R63" s="18"/>
      <c r="S63" s="18"/>
      <c r="T63" s="18">
        <v>380</v>
      </c>
      <c r="U63" s="18">
        <v>380</v>
      </c>
      <c r="V63" s="93">
        <f t="shared" si="20"/>
        <v>0</v>
      </c>
      <c r="W63" s="93">
        <f t="shared" si="21"/>
        <v>0</v>
      </c>
      <c r="X63" s="93">
        <f t="shared" si="22"/>
        <v>9.2333333333333325</v>
      </c>
      <c r="Y63" s="179">
        <f t="shared" si="23"/>
        <v>8.1666666666666661</v>
      </c>
      <c r="Z63" s="366">
        <f>SUM(V63:V64)</f>
        <v>0</v>
      </c>
      <c r="AA63" s="364">
        <f>SUM(W63:W64)</f>
        <v>0</v>
      </c>
      <c r="AB63" s="364">
        <f>SUM(X63:X64)</f>
        <v>9.2333333333333325</v>
      </c>
      <c r="AC63" s="364">
        <f>SUM(Y63:Y64)</f>
        <v>8.1666666666666661</v>
      </c>
      <c r="AD63" s="361">
        <f t="shared" ref="AD63" si="26">Z63*0.38*0.9*SQRT(3)</f>
        <v>0</v>
      </c>
      <c r="AE63" s="361">
        <f t="shared" si="24"/>
        <v>0</v>
      </c>
      <c r="AF63" s="361">
        <f t="shared" si="24"/>
        <v>5.4694700401410001</v>
      </c>
      <c r="AG63" s="361">
        <f t="shared" si="24"/>
        <v>4.8376179055398731</v>
      </c>
      <c r="AH63" s="364">
        <f>MAX(Z63:AC64)</f>
        <v>9.2333333333333325</v>
      </c>
      <c r="AI63" s="552">
        <f t="shared" ref="AI63" si="27">AH63*0.38*0.9*SQRT(3)</f>
        <v>5.4694700401410001</v>
      </c>
      <c r="AJ63" s="552">
        <f>D63-AI63</f>
        <v>84.530529959858995</v>
      </c>
    </row>
    <row r="64" spans="1:36" ht="16.5" thickBot="1" x14ac:dyDescent="0.3">
      <c r="A64" s="334"/>
      <c r="B64" s="372"/>
      <c r="C64" s="360"/>
      <c r="D64" s="360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0"/>
      <c r="S64" s="70"/>
      <c r="T64" s="70"/>
      <c r="U64" s="70"/>
      <c r="V64" s="84">
        <f t="shared" si="20"/>
        <v>0</v>
      </c>
      <c r="W64" s="84">
        <f t="shared" si="21"/>
        <v>0</v>
      </c>
      <c r="X64" s="84">
        <f t="shared" si="22"/>
        <v>0</v>
      </c>
      <c r="Y64" s="178">
        <f t="shared" si="23"/>
        <v>0</v>
      </c>
      <c r="Z64" s="368"/>
      <c r="AA64" s="363"/>
      <c r="AB64" s="363"/>
      <c r="AC64" s="363"/>
      <c r="AD64" s="363"/>
      <c r="AE64" s="363"/>
      <c r="AF64" s="363"/>
      <c r="AG64" s="363"/>
      <c r="AH64" s="363"/>
      <c r="AI64" s="554"/>
      <c r="AJ64" s="554"/>
    </row>
    <row r="65" spans="1:36" ht="15.75" x14ac:dyDescent="0.25">
      <c r="A65" s="332">
        <v>11</v>
      </c>
      <c r="B65" s="370" t="s">
        <v>56</v>
      </c>
      <c r="C65" s="355" t="s">
        <v>128</v>
      </c>
      <c r="D65" s="355">
        <f>100*0.9</f>
        <v>90</v>
      </c>
      <c r="E65" s="18" t="s">
        <v>810</v>
      </c>
      <c r="F65" s="18"/>
      <c r="G65" s="18"/>
      <c r="H65" s="18"/>
      <c r="I65" s="18"/>
      <c r="J65" s="18"/>
      <c r="K65" s="18"/>
      <c r="L65" s="18">
        <v>8</v>
      </c>
      <c r="M65" s="18">
        <v>1</v>
      </c>
      <c r="N65" s="18">
        <v>1.5</v>
      </c>
      <c r="O65" s="18">
        <v>4</v>
      </c>
      <c r="P65" s="18">
        <v>0</v>
      </c>
      <c r="Q65" s="18">
        <v>0.4</v>
      </c>
      <c r="R65" s="18"/>
      <c r="S65" s="18"/>
      <c r="T65" s="18">
        <v>380</v>
      </c>
      <c r="U65" s="18">
        <v>380</v>
      </c>
      <c r="V65" s="93">
        <f t="shared" si="20"/>
        <v>0</v>
      </c>
      <c r="W65" s="93">
        <f t="shared" si="21"/>
        <v>0</v>
      </c>
      <c r="X65" s="93">
        <f t="shared" si="22"/>
        <v>3.5</v>
      </c>
      <c r="Y65" s="179">
        <f t="shared" si="23"/>
        <v>2.2000000000000002</v>
      </c>
      <c r="Z65" s="366">
        <f>SUM(V65:V68)</f>
        <v>0</v>
      </c>
      <c r="AA65" s="364">
        <f>SUM(W65:W68)</f>
        <v>0</v>
      </c>
      <c r="AB65" s="364">
        <f>SUM(X65:X68)</f>
        <v>7.4333333333333336</v>
      </c>
      <c r="AC65" s="364">
        <f>SUM(Y65:Y68)</f>
        <v>4.0333333333333332</v>
      </c>
      <c r="AD65" s="361">
        <f t="shared" ref="AD65:AG69" si="28">Z65*0.38*0.9*SQRT(3)</f>
        <v>0</v>
      </c>
      <c r="AE65" s="361">
        <f t="shared" si="28"/>
        <v>0</v>
      </c>
      <c r="AF65" s="361">
        <f t="shared" si="28"/>
        <v>4.4032195630016</v>
      </c>
      <c r="AG65" s="361">
        <f t="shared" si="28"/>
        <v>2.3891908839605089</v>
      </c>
      <c r="AH65" s="364">
        <f>MAX(Z65:AC68)</f>
        <v>7.4333333333333336</v>
      </c>
      <c r="AI65" s="552">
        <f t="shared" ref="AI65" si="29">AH65*0.38*0.9*SQRT(3)</f>
        <v>4.4032195630016</v>
      </c>
      <c r="AJ65" s="552">
        <f>D65-AI65</f>
        <v>85.596780436998401</v>
      </c>
    </row>
    <row r="66" spans="1:36" ht="15.75" x14ac:dyDescent="0.25">
      <c r="A66" s="333"/>
      <c r="B66" s="371"/>
      <c r="C66" s="373"/>
      <c r="D66" s="373"/>
      <c r="E66" s="7" t="s">
        <v>811</v>
      </c>
      <c r="F66" s="7"/>
      <c r="G66" s="7"/>
      <c r="H66" s="7"/>
      <c r="I66" s="7"/>
      <c r="J66" s="7"/>
      <c r="K66" s="7"/>
      <c r="L66" s="7">
        <v>5</v>
      </c>
      <c r="M66" s="7">
        <v>4</v>
      </c>
      <c r="N66" s="7">
        <v>2.8</v>
      </c>
      <c r="O66" s="7">
        <v>3</v>
      </c>
      <c r="P66" s="7">
        <v>1.5</v>
      </c>
      <c r="Q66" s="7">
        <v>1</v>
      </c>
      <c r="R66" s="73"/>
      <c r="S66" s="73"/>
      <c r="T66" s="73">
        <v>380</v>
      </c>
      <c r="U66" s="73">
        <v>380</v>
      </c>
      <c r="V66" s="82">
        <f t="shared" si="20"/>
        <v>0</v>
      </c>
      <c r="W66" s="82">
        <f t="shared" si="21"/>
        <v>0</v>
      </c>
      <c r="X66" s="82">
        <f t="shared" si="22"/>
        <v>3.9333333333333336</v>
      </c>
      <c r="Y66" s="177">
        <f t="shared" si="23"/>
        <v>1.8333333333333333</v>
      </c>
      <c r="Z66" s="367"/>
      <c r="AA66" s="362"/>
      <c r="AB66" s="362"/>
      <c r="AC66" s="362"/>
      <c r="AD66" s="362"/>
      <c r="AE66" s="362"/>
      <c r="AF66" s="362"/>
      <c r="AG66" s="362"/>
      <c r="AH66" s="362"/>
      <c r="AI66" s="553"/>
      <c r="AJ66" s="553"/>
    </row>
    <row r="67" spans="1:36" ht="15.75" x14ac:dyDescent="0.25">
      <c r="A67" s="333"/>
      <c r="B67" s="371"/>
      <c r="C67" s="373"/>
      <c r="D67" s="373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72"/>
      <c r="S67" s="72"/>
      <c r="T67" s="72"/>
      <c r="U67" s="72"/>
      <c r="V67" s="82">
        <f t="shared" si="20"/>
        <v>0</v>
      </c>
      <c r="W67" s="82">
        <f t="shared" si="21"/>
        <v>0</v>
      </c>
      <c r="X67" s="82">
        <f t="shared" si="22"/>
        <v>0</v>
      </c>
      <c r="Y67" s="177">
        <f t="shared" si="23"/>
        <v>0</v>
      </c>
      <c r="Z67" s="367"/>
      <c r="AA67" s="362"/>
      <c r="AB67" s="362"/>
      <c r="AC67" s="362"/>
      <c r="AD67" s="362"/>
      <c r="AE67" s="362"/>
      <c r="AF67" s="362"/>
      <c r="AG67" s="362"/>
      <c r="AH67" s="362"/>
      <c r="AI67" s="553"/>
      <c r="AJ67" s="553"/>
    </row>
    <row r="68" spans="1:36" ht="16.5" thickBot="1" x14ac:dyDescent="0.3">
      <c r="A68" s="334"/>
      <c r="B68" s="372"/>
      <c r="C68" s="356"/>
      <c r="D68" s="35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0"/>
      <c r="S68" s="70"/>
      <c r="T68" s="70"/>
      <c r="U68" s="70"/>
      <c r="V68" s="84">
        <f t="shared" si="20"/>
        <v>0</v>
      </c>
      <c r="W68" s="84">
        <f t="shared" si="21"/>
        <v>0</v>
      </c>
      <c r="X68" s="84">
        <f t="shared" si="22"/>
        <v>0</v>
      </c>
      <c r="Y68" s="178">
        <f t="shared" si="23"/>
        <v>0</v>
      </c>
      <c r="Z68" s="368"/>
      <c r="AA68" s="363"/>
      <c r="AB68" s="363"/>
      <c r="AC68" s="363"/>
      <c r="AD68" s="363"/>
      <c r="AE68" s="363"/>
      <c r="AF68" s="363"/>
      <c r="AG68" s="363"/>
      <c r="AH68" s="363"/>
      <c r="AI68" s="554"/>
      <c r="AJ68" s="554"/>
    </row>
    <row r="69" spans="1:36" ht="15.75" x14ac:dyDescent="0.25">
      <c r="A69" s="332">
        <v>12</v>
      </c>
      <c r="B69" s="370" t="s">
        <v>59</v>
      </c>
      <c r="C69" s="355" t="s">
        <v>128</v>
      </c>
      <c r="D69" s="355">
        <f>100*0.9</f>
        <v>90</v>
      </c>
      <c r="E69" s="18" t="s">
        <v>812</v>
      </c>
      <c r="F69" s="18"/>
      <c r="G69" s="18"/>
      <c r="H69" s="18"/>
      <c r="I69" s="18"/>
      <c r="J69" s="18"/>
      <c r="K69" s="18"/>
      <c r="L69" s="18">
        <v>50</v>
      </c>
      <c r="M69" s="18">
        <v>56</v>
      </c>
      <c r="N69" s="18">
        <v>52</v>
      </c>
      <c r="O69" s="18">
        <v>44.8</v>
      </c>
      <c r="P69" s="18">
        <v>57</v>
      </c>
      <c r="Q69" s="18">
        <v>42.6</v>
      </c>
      <c r="R69" s="18"/>
      <c r="S69" s="18"/>
      <c r="T69" s="18">
        <v>380</v>
      </c>
      <c r="U69" s="18">
        <v>380</v>
      </c>
      <c r="V69" s="93">
        <f t="shared" si="20"/>
        <v>0</v>
      </c>
      <c r="W69" s="93">
        <f t="shared" si="21"/>
        <v>0</v>
      </c>
      <c r="X69" s="93">
        <f t="shared" si="22"/>
        <v>52.666666666666664</v>
      </c>
      <c r="Y69" s="179">
        <f t="shared" si="23"/>
        <v>48.133333333333333</v>
      </c>
      <c r="Z69" s="366">
        <f>SUM(V69:V72)</f>
        <v>0</v>
      </c>
      <c r="AA69" s="364">
        <f>SUM(W69:W72)</f>
        <v>0</v>
      </c>
      <c r="AB69" s="364">
        <f>SUM(X69:X72)</f>
        <v>58</v>
      </c>
      <c r="AC69" s="364">
        <f>SUM(Y69:Y72)</f>
        <v>55.333333333333336</v>
      </c>
      <c r="AD69" s="361">
        <f t="shared" ref="AD69" si="30">Z69*0.38*0.9*SQRT(3)</f>
        <v>0</v>
      </c>
      <c r="AE69" s="361">
        <f t="shared" si="28"/>
        <v>0</v>
      </c>
      <c r="AF69" s="361">
        <f t="shared" si="28"/>
        <v>34.356959818936247</v>
      </c>
      <c r="AG69" s="361">
        <f t="shared" si="28"/>
        <v>32.77732948243343</v>
      </c>
      <c r="AH69" s="364">
        <f>MAX(Z69:AC72)</f>
        <v>58</v>
      </c>
      <c r="AI69" s="552">
        <f t="shared" ref="AI69" si="31">AH69*0.38*0.9*SQRT(3)</f>
        <v>34.356959818936247</v>
      </c>
      <c r="AJ69" s="552">
        <f>D69-AI69</f>
        <v>55.643040181063753</v>
      </c>
    </row>
    <row r="70" spans="1:36" ht="15.75" x14ac:dyDescent="0.25">
      <c r="A70" s="333"/>
      <c r="B70" s="371"/>
      <c r="C70" s="373"/>
      <c r="D70" s="373"/>
      <c r="E70" s="7" t="s">
        <v>813</v>
      </c>
      <c r="F70" s="7"/>
      <c r="G70" s="7"/>
      <c r="H70" s="7"/>
      <c r="I70" s="7"/>
      <c r="J70" s="7"/>
      <c r="K70" s="7"/>
      <c r="L70" s="7">
        <v>5</v>
      </c>
      <c r="M70" s="7">
        <v>6</v>
      </c>
      <c r="N70" s="7">
        <v>5</v>
      </c>
      <c r="O70" s="7">
        <v>5.2</v>
      </c>
      <c r="P70" s="7">
        <v>4.8</v>
      </c>
      <c r="Q70" s="7">
        <v>4.2</v>
      </c>
      <c r="R70" s="73"/>
      <c r="S70" s="73"/>
      <c r="T70" s="73">
        <v>380</v>
      </c>
      <c r="U70" s="73">
        <v>380</v>
      </c>
      <c r="V70" s="82">
        <f t="shared" si="20"/>
        <v>0</v>
      </c>
      <c r="W70" s="82">
        <f t="shared" si="21"/>
        <v>0</v>
      </c>
      <c r="X70" s="82">
        <f t="shared" si="22"/>
        <v>5.333333333333333</v>
      </c>
      <c r="Y70" s="177">
        <f t="shared" si="23"/>
        <v>4.7333333333333334</v>
      </c>
      <c r="Z70" s="367"/>
      <c r="AA70" s="362"/>
      <c r="AB70" s="362"/>
      <c r="AC70" s="362"/>
      <c r="AD70" s="362"/>
      <c r="AE70" s="362"/>
      <c r="AF70" s="362"/>
      <c r="AG70" s="362"/>
      <c r="AH70" s="362"/>
      <c r="AI70" s="553"/>
      <c r="AJ70" s="553"/>
    </row>
    <row r="71" spans="1:36" ht="15.75" x14ac:dyDescent="0.25">
      <c r="A71" s="333"/>
      <c r="B71" s="371"/>
      <c r="C71" s="373"/>
      <c r="D71" s="373"/>
      <c r="E71" s="81" t="s">
        <v>814</v>
      </c>
      <c r="F71" s="81"/>
      <c r="G71" s="81"/>
      <c r="H71" s="81"/>
      <c r="I71" s="81"/>
      <c r="J71" s="81"/>
      <c r="K71" s="81"/>
      <c r="L71" s="81">
        <v>0</v>
      </c>
      <c r="M71" s="81">
        <v>0</v>
      </c>
      <c r="N71" s="81">
        <v>0</v>
      </c>
      <c r="O71" s="81">
        <v>3.2</v>
      </c>
      <c r="P71" s="81">
        <v>2.2000000000000002</v>
      </c>
      <c r="Q71" s="81">
        <v>2</v>
      </c>
      <c r="R71" s="81"/>
      <c r="S71" s="81"/>
      <c r="T71" s="81">
        <v>380</v>
      </c>
      <c r="U71" s="81">
        <v>380</v>
      </c>
      <c r="V71" s="82">
        <f t="shared" si="20"/>
        <v>0</v>
      </c>
      <c r="W71" s="82">
        <f t="shared" si="21"/>
        <v>0</v>
      </c>
      <c r="X71" s="82">
        <f t="shared" si="22"/>
        <v>0</v>
      </c>
      <c r="Y71" s="177">
        <f t="shared" si="23"/>
        <v>2.4666666666666668</v>
      </c>
      <c r="Z71" s="367"/>
      <c r="AA71" s="362"/>
      <c r="AB71" s="362"/>
      <c r="AC71" s="362"/>
      <c r="AD71" s="362"/>
      <c r="AE71" s="362"/>
      <c r="AF71" s="362"/>
      <c r="AG71" s="362"/>
      <c r="AH71" s="362"/>
      <c r="AI71" s="553"/>
      <c r="AJ71" s="553"/>
    </row>
    <row r="72" spans="1:36" ht="16.5" thickBot="1" x14ac:dyDescent="0.3">
      <c r="A72" s="334"/>
      <c r="B72" s="372"/>
      <c r="C72" s="356"/>
      <c r="D72" s="35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0"/>
      <c r="S72" s="70"/>
      <c r="T72" s="70"/>
      <c r="U72" s="70"/>
      <c r="V72" s="84">
        <f t="shared" si="20"/>
        <v>0</v>
      </c>
      <c r="W72" s="84">
        <f t="shared" si="21"/>
        <v>0</v>
      </c>
      <c r="X72" s="84">
        <f t="shared" si="22"/>
        <v>0</v>
      </c>
      <c r="Y72" s="178">
        <f t="shared" si="23"/>
        <v>0</v>
      </c>
      <c r="Z72" s="368"/>
      <c r="AA72" s="363"/>
      <c r="AB72" s="363"/>
      <c r="AC72" s="363"/>
      <c r="AD72" s="363"/>
      <c r="AE72" s="363"/>
      <c r="AF72" s="363"/>
      <c r="AG72" s="363"/>
      <c r="AH72" s="363"/>
      <c r="AI72" s="554"/>
      <c r="AJ72" s="554"/>
    </row>
    <row r="73" spans="1:36" ht="31.5" x14ac:dyDescent="0.25">
      <c r="A73" s="332">
        <v>13</v>
      </c>
      <c r="B73" s="370" t="s">
        <v>60</v>
      </c>
      <c r="C73" s="355" t="s">
        <v>87</v>
      </c>
      <c r="D73" s="355">
        <f>400*0.9</f>
        <v>360</v>
      </c>
      <c r="E73" s="18" t="s">
        <v>815</v>
      </c>
      <c r="F73" s="18"/>
      <c r="G73" s="18"/>
      <c r="H73" s="18"/>
      <c r="I73" s="18"/>
      <c r="J73" s="18"/>
      <c r="K73" s="18"/>
      <c r="L73" s="18">
        <v>28</v>
      </c>
      <c r="M73" s="18">
        <v>72.400000000000006</v>
      </c>
      <c r="N73" s="18">
        <v>34.1</v>
      </c>
      <c r="O73" s="18">
        <v>32</v>
      </c>
      <c r="P73" s="18">
        <v>70</v>
      </c>
      <c r="Q73" s="18">
        <v>33.5</v>
      </c>
      <c r="R73" s="18"/>
      <c r="S73" s="18"/>
      <c r="T73" s="18">
        <v>381</v>
      </c>
      <c r="U73" s="18">
        <v>380</v>
      </c>
      <c r="V73" s="93">
        <f t="shared" si="20"/>
        <v>0</v>
      </c>
      <c r="W73" s="93">
        <f t="shared" si="21"/>
        <v>0</v>
      </c>
      <c r="X73" s="93">
        <f t="shared" si="22"/>
        <v>44.833333333333336</v>
      </c>
      <c r="Y73" s="179">
        <f t="shared" si="23"/>
        <v>45.166666666666664</v>
      </c>
      <c r="Z73" s="366">
        <f>SUM(V73:V80)</f>
        <v>0</v>
      </c>
      <c r="AA73" s="364">
        <f>SUM(W73:W80)</f>
        <v>0</v>
      </c>
      <c r="AB73" s="364">
        <f>SUM(X73:X80)</f>
        <v>143.66666666666669</v>
      </c>
      <c r="AC73" s="364">
        <f>SUM(Y73:Y80)</f>
        <v>143.26666666666665</v>
      </c>
      <c r="AD73" s="361">
        <f t="shared" ref="AD73:AG73" si="32">Z73*0.38*0.9*SQRT(3)</f>
        <v>0</v>
      </c>
      <c r="AE73" s="361">
        <f t="shared" si="32"/>
        <v>0</v>
      </c>
      <c r="AF73" s="361">
        <f t="shared" si="32"/>
        <v>85.102584379089222</v>
      </c>
      <c r="AG73" s="361">
        <f t="shared" si="32"/>
        <v>84.86563982861378</v>
      </c>
      <c r="AH73" s="364">
        <f>MAX(Z73:AC80)</f>
        <v>143.66666666666669</v>
      </c>
      <c r="AI73" s="552">
        <f t="shared" ref="AI73" si="33">AH73*0.38*0.9*SQRT(3)</f>
        <v>85.102584379089222</v>
      </c>
      <c r="AJ73" s="552">
        <f>D73-AI73</f>
        <v>274.89741562091081</v>
      </c>
    </row>
    <row r="74" spans="1:36" ht="15.75" x14ac:dyDescent="0.25">
      <c r="A74" s="333"/>
      <c r="B74" s="371"/>
      <c r="C74" s="373"/>
      <c r="D74" s="373"/>
      <c r="E74" s="7" t="s">
        <v>816</v>
      </c>
      <c r="F74" s="7"/>
      <c r="G74" s="7"/>
      <c r="H74" s="7"/>
      <c r="I74" s="7"/>
      <c r="J74" s="7"/>
      <c r="K74" s="7"/>
      <c r="L74" s="7">
        <v>14.6</v>
      </c>
      <c r="M74" s="7">
        <v>0</v>
      </c>
      <c r="N74" s="7">
        <v>0</v>
      </c>
      <c r="O74" s="7">
        <v>16</v>
      </c>
      <c r="P74" s="7">
        <v>0</v>
      </c>
      <c r="Q74" s="7">
        <v>0</v>
      </c>
      <c r="R74" s="73"/>
      <c r="S74" s="73"/>
      <c r="T74" s="73">
        <v>381</v>
      </c>
      <c r="U74" s="73">
        <v>380</v>
      </c>
      <c r="V74" s="82">
        <f t="shared" si="20"/>
        <v>0</v>
      </c>
      <c r="W74" s="82">
        <f t="shared" si="21"/>
        <v>0</v>
      </c>
      <c r="X74" s="82">
        <f t="shared" si="22"/>
        <v>14.6</v>
      </c>
      <c r="Y74" s="177">
        <f t="shared" si="23"/>
        <v>16</v>
      </c>
      <c r="Z74" s="367"/>
      <c r="AA74" s="362"/>
      <c r="AB74" s="362"/>
      <c r="AC74" s="362"/>
      <c r="AD74" s="362"/>
      <c r="AE74" s="362"/>
      <c r="AF74" s="362"/>
      <c r="AG74" s="362"/>
      <c r="AH74" s="362"/>
      <c r="AI74" s="553"/>
      <c r="AJ74" s="553"/>
    </row>
    <row r="75" spans="1:36" ht="15.75" x14ac:dyDescent="0.25">
      <c r="A75" s="333"/>
      <c r="B75" s="371"/>
      <c r="C75" s="373"/>
      <c r="D75" s="373"/>
      <c r="E75" s="81" t="s">
        <v>817</v>
      </c>
      <c r="F75" s="81"/>
      <c r="G75" s="81"/>
      <c r="H75" s="81"/>
      <c r="I75" s="81"/>
      <c r="J75" s="81"/>
      <c r="K75" s="81"/>
      <c r="L75" s="81">
        <v>7.7</v>
      </c>
      <c r="M75" s="81">
        <v>4.7</v>
      </c>
      <c r="N75" s="81">
        <v>12.1</v>
      </c>
      <c r="O75" s="81">
        <v>10</v>
      </c>
      <c r="P75" s="81">
        <v>4.5</v>
      </c>
      <c r="Q75" s="81">
        <v>15.3</v>
      </c>
      <c r="R75" s="81"/>
      <c r="S75" s="81"/>
      <c r="T75" s="81">
        <v>381</v>
      </c>
      <c r="U75" s="81">
        <v>380</v>
      </c>
      <c r="V75" s="82">
        <f t="shared" si="20"/>
        <v>0</v>
      </c>
      <c r="W75" s="82">
        <f t="shared" si="21"/>
        <v>0</v>
      </c>
      <c r="X75" s="82">
        <f t="shared" si="22"/>
        <v>8.1666666666666661</v>
      </c>
      <c r="Y75" s="177">
        <f t="shared" si="23"/>
        <v>9.9333333333333336</v>
      </c>
      <c r="Z75" s="367"/>
      <c r="AA75" s="362"/>
      <c r="AB75" s="362"/>
      <c r="AC75" s="362"/>
      <c r="AD75" s="362"/>
      <c r="AE75" s="362"/>
      <c r="AF75" s="362"/>
      <c r="AG75" s="362"/>
      <c r="AH75" s="362"/>
      <c r="AI75" s="553"/>
      <c r="AJ75" s="553"/>
    </row>
    <row r="76" spans="1:36" ht="15.75" x14ac:dyDescent="0.25">
      <c r="A76" s="333"/>
      <c r="B76" s="371"/>
      <c r="C76" s="373"/>
      <c r="D76" s="373"/>
      <c r="E76" s="7" t="s">
        <v>818</v>
      </c>
      <c r="F76" s="7"/>
      <c r="G76" s="7"/>
      <c r="H76" s="7"/>
      <c r="I76" s="7"/>
      <c r="J76" s="7"/>
      <c r="K76" s="7"/>
      <c r="L76" s="7">
        <v>30.6</v>
      </c>
      <c r="M76" s="7">
        <v>37.1</v>
      </c>
      <c r="N76" s="7">
        <v>38.1</v>
      </c>
      <c r="O76" s="7">
        <v>35.200000000000003</v>
      </c>
      <c r="P76" s="7">
        <v>36.200000000000003</v>
      </c>
      <c r="Q76" s="7">
        <v>40</v>
      </c>
      <c r="R76" s="73"/>
      <c r="S76" s="73"/>
      <c r="T76" s="73">
        <v>381</v>
      </c>
      <c r="U76" s="73">
        <v>380</v>
      </c>
      <c r="V76" s="82">
        <f t="shared" si="20"/>
        <v>0</v>
      </c>
      <c r="W76" s="82">
        <f t="shared" si="21"/>
        <v>0</v>
      </c>
      <c r="X76" s="82">
        <f t="shared" si="22"/>
        <v>35.266666666666673</v>
      </c>
      <c r="Y76" s="177">
        <f t="shared" si="23"/>
        <v>37.133333333333333</v>
      </c>
      <c r="Z76" s="367"/>
      <c r="AA76" s="362"/>
      <c r="AB76" s="362"/>
      <c r="AC76" s="362"/>
      <c r="AD76" s="362"/>
      <c r="AE76" s="362"/>
      <c r="AF76" s="362"/>
      <c r="AG76" s="362"/>
      <c r="AH76" s="362"/>
      <c r="AI76" s="553"/>
      <c r="AJ76" s="553"/>
    </row>
    <row r="77" spans="1:36" ht="15.75" x14ac:dyDescent="0.25">
      <c r="A77" s="333"/>
      <c r="B77" s="371"/>
      <c r="C77" s="373"/>
      <c r="D77" s="373"/>
      <c r="E77" s="81" t="s">
        <v>819</v>
      </c>
      <c r="F77" s="81"/>
      <c r="G77" s="81"/>
      <c r="H77" s="81"/>
      <c r="I77" s="81"/>
      <c r="J77" s="81"/>
      <c r="K77" s="81"/>
      <c r="L77" s="81">
        <v>60.9</v>
      </c>
      <c r="M77" s="81">
        <v>28.9</v>
      </c>
      <c r="N77" s="81">
        <v>32.6</v>
      </c>
      <c r="O77" s="81">
        <v>55.1</v>
      </c>
      <c r="P77" s="81">
        <v>25</v>
      </c>
      <c r="Q77" s="81">
        <v>25</v>
      </c>
      <c r="R77" s="72"/>
      <c r="S77" s="72"/>
      <c r="T77" s="72">
        <v>381</v>
      </c>
      <c r="U77" s="72">
        <v>380</v>
      </c>
      <c r="V77" s="82">
        <f t="shared" si="20"/>
        <v>0</v>
      </c>
      <c r="W77" s="82">
        <f t="shared" si="21"/>
        <v>0</v>
      </c>
      <c r="X77" s="82">
        <f t="shared" si="22"/>
        <v>40.800000000000004</v>
      </c>
      <c r="Y77" s="177">
        <f t="shared" si="23"/>
        <v>35.033333333333331</v>
      </c>
      <c r="Z77" s="367"/>
      <c r="AA77" s="362"/>
      <c r="AB77" s="362"/>
      <c r="AC77" s="362"/>
      <c r="AD77" s="362"/>
      <c r="AE77" s="362"/>
      <c r="AF77" s="362"/>
      <c r="AG77" s="362"/>
      <c r="AH77" s="362"/>
      <c r="AI77" s="553"/>
      <c r="AJ77" s="553"/>
    </row>
    <row r="78" spans="1:36" ht="15.75" x14ac:dyDescent="0.25">
      <c r="A78" s="333"/>
      <c r="B78" s="371"/>
      <c r="C78" s="373"/>
      <c r="D78" s="373"/>
      <c r="E78" s="7" t="s">
        <v>820</v>
      </c>
      <c r="F78" s="7"/>
      <c r="G78" s="7"/>
      <c r="H78" s="7"/>
      <c r="I78" s="7"/>
      <c r="J78" s="7"/>
      <c r="K78" s="7"/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3"/>
      <c r="S78" s="73"/>
      <c r="T78" s="73">
        <v>381</v>
      </c>
      <c r="U78" s="73">
        <v>381</v>
      </c>
      <c r="V78" s="82">
        <f t="shared" si="20"/>
        <v>0</v>
      </c>
      <c r="W78" s="82">
        <f t="shared" si="21"/>
        <v>0</v>
      </c>
      <c r="X78" s="82">
        <f t="shared" si="22"/>
        <v>0</v>
      </c>
      <c r="Y78" s="177">
        <f t="shared" si="23"/>
        <v>0</v>
      </c>
      <c r="Z78" s="367"/>
      <c r="AA78" s="362"/>
      <c r="AB78" s="362"/>
      <c r="AC78" s="362"/>
      <c r="AD78" s="362"/>
      <c r="AE78" s="362"/>
      <c r="AF78" s="362"/>
      <c r="AG78" s="362"/>
      <c r="AH78" s="362"/>
      <c r="AI78" s="553"/>
      <c r="AJ78" s="553"/>
    </row>
    <row r="79" spans="1:36" ht="15.75" x14ac:dyDescent="0.25">
      <c r="A79" s="333"/>
      <c r="B79" s="371"/>
      <c r="C79" s="373"/>
      <c r="D79" s="373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72"/>
      <c r="S79" s="72"/>
      <c r="T79" s="72"/>
      <c r="U79" s="72"/>
      <c r="V79" s="82">
        <f t="shared" si="20"/>
        <v>0</v>
      </c>
      <c r="W79" s="82">
        <f t="shared" si="21"/>
        <v>0</v>
      </c>
      <c r="X79" s="82">
        <f t="shared" si="22"/>
        <v>0</v>
      </c>
      <c r="Y79" s="177">
        <f t="shared" si="23"/>
        <v>0</v>
      </c>
      <c r="Z79" s="367"/>
      <c r="AA79" s="362"/>
      <c r="AB79" s="362"/>
      <c r="AC79" s="362"/>
      <c r="AD79" s="362"/>
      <c r="AE79" s="362"/>
      <c r="AF79" s="362"/>
      <c r="AG79" s="362"/>
      <c r="AH79" s="362"/>
      <c r="AI79" s="553"/>
      <c r="AJ79" s="553"/>
    </row>
    <row r="80" spans="1:36" ht="16.5" thickBot="1" x14ac:dyDescent="0.3">
      <c r="A80" s="334"/>
      <c r="B80" s="372"/>
      <c r="C80" s="356"/>
      <c r="D80" s="35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70"/>
      <c r="S80" s="70"/>
      <c r="T80" s="70"/>
      <c r="U80" s="70"/>
      <c r="V80" s="84">
        <f t="shared" si="20"/>
        <v>0</v>
      </c>
      <c r="W80" s="84">
        <f t="shared" si="21"/>
        <v>0</v>
      </c>
      <c r="X80" s="84">
        <f t="shared" si="22"/>
        <v>0</v>
      </c>
      <c r="Y80" s="178">
        <f t="shared" si="23"/>
        <v>0</v>
      </c>
      <c r="Z80" s="368"/>
      <c r="AA80" s="363"/>
      <c r="AB80" s="363"/>
      <c r="AC80" s="363"/>
      <c r="AD80" s="363"/>
      <c r="AE80" s="363"/>
      <c r="AF80" s="363"/>
      <c r="AG80" s="363"/>
      <c r="AH80" s="363"/>
      <c r="AI80" s="554"/>
      <c r="AJ80" s="554"/>
    </row>
    <row r="81" spans="1:36" ht="18.75" customHeight="1" x14ac:dyDescent="0.25">
      <c r="A81" s="351">
        <v>14</v>
      </c>
      <c r="B81" s="411" t="s">
        <v>64</v>
      </c>
      <c r="C81" s="355" t="s">
        <v>822</v>
      </c>
      <c r="D81" s="355">
        <f>400*0.9</f>
        <v>360</v>
      </c>
      <c r="E81" s="18" t="s">
        <v>821</v>
      </c>
      <c r="F81" s="18"/>
      <c r="G81" s="18"/>
      <c r="H81" s="18"/>
      <c r="I81" s="18"/>
      <c r="J81" s="18"/>
      <c r="K81" s="18"/>
      <c r="L81" s="18">
        <v>32</v>
      </c>
      <c r="M81" s="18">
        <v>28</v>
      </c>
      <c r="N81" s="18">
        <v>29.3</v>
      </c>
      <c r="O81" s="18">
        <v>18</v>
      </c>
      <c r="P81" s="18">
        <v>10.199999999999999</v>
      </c>
      <c r="Q81" s="18">
        <v>8.5</v>
      </c>
      <c r="R81" s="74"/>
      <c r="S81" s="74"/>
      <c r="T81" s="74">
        <v>395</v>
      </c>
      <c r="U81" s="74">
        <v>395</v>
      </c>
      <c r="V81" s="93">
        <f t="shared" si="20"/>
        <v>0</v>
      </c>
      <c r="W81" s="93">
        <f t="shared" si="21"/>
        <v>0</v>
      </c>
      <c r="X81" s="93">
        <f t="shared" si="22"/>
        <v>29.766666666666666</v>
      </c>
      <c r="Y81" s="179">
        <f t="shared" si="23"/>
        <v>12.233333333333334</v>
      </c>
      <c r="Z81" s="357">
        <f>SUM(V81:V82)</f>
        <v>0</v>
      </c>
      <c r="AA81" s="349">
        <f>SUM(W81:W82)</f>
        <v>0</v>
      </c>
      <c r="AB81" s="349">
        <f>SUM(X81:X82)</f>
        <v>29.766666666666666</v>
      </c>
      <c r="AC81" s="349">
        <f>SUM(Y81:Y82)</f>
        <v>12.233333333333334</v>
      </c>
      <c r="AD81" s="349">
        <f t="shared" ref="AD81:AG81" si="34">Z81*0.38*0.9*SQRT(3)</f>
        <v>0</v>
      </c>
      <c r="AE81" s="349">
        <f t="shared" si="34"/>
        <v>0</v>
      </c>
      <c r="AF81" s="349">
        <f t="shared" si="34"/>
        <v>17.632623631212685</v>
      </c>
      <c r="AG81" s="349">
        <f t="shared" si="34"/>
        <v>7.2465541687066697</v>
      </c>
      <c r="AH81" s="349">
        <f>MAX(Z81:AC82)</f>
        <v>29.766666666666666</v>
      </c>
      <c r="AI81" s="555">
        <f t="shared" ref="AI81" si="35">AH81*0.38*0.9*SQRT(3)</f>
        <v>17.632623631212685</v>
      </c>
      <c r="AJ81" s="555">
        <f>D81-AI81</f>
        <v>342.36737636878729</v>
      </c>
    </row>
    <row r="82" spans="1:36" ht="16.5" thickBot="1" x14ac:dyDescent="0.3">
      <c r="A82" s="352"/>
      <c r="B82" s="412"/>
      <c r="C82" s="356"/>
      <c r="D82" s="35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70"/>
      <c r="S82" s="70"/>
      <c r="T82" s="70"/>
      <c r="U82" s="70"/>
      <c r="V82" s="84">
        <f t="shared" si="20"/>
        <v>0</v>
      </c>
      <c r="W82" s="84">
        <f t="shared" si="21"/>
        <v>0</v>
      </c>
      <c r="X82" s="84">
        <f t="shared" si="22"/>
        <v>0</v>
      </c>
      <c r="Y82" s="178">
        <f t="shared" si="23"/>
        <v>0</v>
      </c>
      <c r="Z82" s="358"/>
      <c r="AA82" s="350"/>
      <c r="AB82" s="350"/>
      <c r="AC82" s="350"/>
      <c r="AD82" s="350"/>
      <c r="AE82" s="350"/>
      <c r="AF82" s="350"/>
      <c r="AG82" s="350"/>
      <c r="AH82" s="350"/>
      <c r="AI82" s="556"/>
      <c r="AJ82" s="556"/>
    </row>
    <row r="83" spans="1:36" ht="18.75" customHeight="1" x14ac:dyDescent="0.25">
      <c r="A83" s="351">
        <v>15</v>
      </c>
      <c r="B83" s="411" t="s">
        <v>70</v>
      </c>
      <c r="C83" s="359" t="s">
        <v>21</v>
      </c>
      <c r="D83" s="359">
        <f>250*0.9</f>
        <v>225</v>
      </c>
      <c r="E83" s="18" t="s">
        <v>823</v>
      </c>
      <c r="F83" s="18"/>
      <c r="G83" s="18"/>
      <c r="H83" s="18"/>
      <c r="I83" s="18"/>
      <c r="J83" s="18"/>
      <c r="K83" s="18"/>
      <c r="L83" s="18">
        <v>88.8</v>
      </c>
      <c r="M83" s="18">
        <v>65.3</v>
      </c>
      <c r="N83" s="18">
        <v>65.900000000000006</v>
      </c>
      <c r="O83" s="18">
        <v>78.2</v>
      </c>
      <c r="P83" s="18">
        <v>55.6</v>
      </c>
      <c r="Q83" s="18">
        <v>63.2</v>
      </c>
      <c r="R83" s="74"/>
      <c r="S83" s="74"/>
      <c r="T83" s="74">
        <v>395</v>
      </c>
      <c r="U83" s="74">
        <v>395</v>
      </c>
      <c r="V83" s="93">
        <f t="shared" si="20"/>
        <v>0</v>
      </c>
      <c r="W83" s="93">
        <f t="shared" si="21"/>
        <v>0</v>
      </c>
      <c r="X83" s="93">
        <f t="shared" si="22"/>
        <v>73.333333333333329</v>
      </c>
      <c r="Y83" s="179">
        <f t="shared" si="23"/>
        <v>65.666666666666671</v>
      </c>
      <c r="Z83" s="357">
        <f>SUM(V83:V84)</f>
        <v>0</v>
      </c>
      <c r="AA83" s="349">
        <f>SUM(W83:W84)</f>
        <v>0</v>
      </c>
      <c r="AB83" s="349">
        <f>SUM(X83:X84)</f>
        <v>73.333333333333329</v>
      </c>
      <c r="AC83" s="349">
        <f>SUM(Y83:Y84)</f>
        <v>65.666666666666671</v>
      </c>
      <c r="AD83" s="349">
        <f t="shared" ref="AD83:AG83" si="36">Z83*0.38*0.9*SQRT(3)</f>
        <v>0</v>
      </c>
      <c r="AE83" s="349">
        <f t="shared" si="36"/>
        <v>0</v>
      </c>
      <c r="AF83" s="349">
        <f t="shared" si="36"/>
        <v>43.439834253827435</v>
      </c>
      <c r="AG83" s="349">
        <f t="shared" si="36"/>
        <v>38.898397036381844</v>
      </c>
      <c r="AH83" s="349">
        <f>MAX(Z83:AC84)</f>
        <v>73.333333333333329</v>
      </c>
      <c r="AI83" s="555">
        <f t="shared" ref="AI83" si="37">AH83*0.38*0.9*SQRT(3)</f>
        <v>43.439834253827435</v>
      </c>
      <c r="AJ83" s="555">
        <f>D83-AI83</f>
        <v>181.56016574617257</v>
      </c>
    </row>
    <row r="84" spans="1:36" ht="16.5" thickBot="1" x14ac:dyDescent="0.3">
      <c r="A84" s="352"/>
      <c r="B84" s="412"/>
      <c r="C84" s="360"/>
      <c r="D84" s="360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70"/>
      <c r="S84" s="70"/>
      <c r="T84" s="70"/>
      <c r="U84" s="70"/>
      <c r="V84" s="84">
        <f t="shared" si="20"/>
        <v>0</v>
      </c>
      <c r="W84" s="84">
        <f t="shared" si="21"/>
        <v>0</v>
      </c>
      <c r="X84" s="84">
        <f t="shared" si="22"/>
        <v>0</v>
      </c>
      <c r="Y84" s="178">
        <f t="shared" si="23"/>
        <v>0</v>
      </c>
      <c r="Z84" s="358"/>
      <c r="AA84" s="350"/>
      <c r="AB84" s="350"/>
      <c r="AC84" s="350"/>
      <c r="AD84" s="350"/>
      <c r="AE84" s="350"/>
      <c r="AF84" s="350"/>
      <c r="AG84" s="350"/>
      <c r="AH84" s="350"/>
      <c r="AI84" s="556"/>
      <c r="AJ84" s="556"/>
    </row>
    <row r="85" spans="1:36" x14ac:dyDescent="0.25">
      <c r="AF85" s="102"/>
      <c r="AG85" s="102"/>
    </row>
    <row r="86" spans="1:36" x14ac:dyDescent="0.25">
      <c r="B86" s="410" t="s">
        <v>908</v>
      </c>
      <c r="C86" s="410"/>
    </row>
    <row r="87" spans="1:36" x14ac:dyDescent="0.25">
      <c r="B87" s="410"/>
      <c r="C87" s="410"/>
    </row>
  </sheetData>
  <sheetProtection password="CC55" sheet="1" objects="1" scenarios="1" formatCells="0" formatColumns="0" formatRows="0" insertRows="0"/>
  <mergeCells count="255">
    <mergeCell ref="AH83:AH84"/>
    <mergeCell ref="AI83:AI84"/>
    <mergeCell ref="AB83:AB84"/>
    <mergeCell ref="AC83:AC84"/>
    <mergeCell ref="AD83:AD84"/>
    <mergeCell ref="AE83:AE84"/>
    <mergeCell ref="AF83:AF84"/>
    <mergeCell ref="AG83:AG84"/>
    <mergeCell ref="AE81:AE82"/>
    <mergeCell ref="AF81:AF82"/>
    <mergeCell ref="AG81:AG82"/>
    <mergeCell ref="AH81:AH82"/>
    <mergeCell ref="AI81:AI82"/>
    <mergeCell ref="A83:A84"/>
    <mergeCell ref="B83:B84"/>
    <mergeCell ref="C83:C84"/>
    <mergeCell ref="Z83:Z84"/>
    <mergeCell ref="AA83:AA84"/>
    <mergeCell ref="AH73:AH80"/>
    <mergeCell ref="AI73:AI80"/>
    <mergeCell ref="A81:A82"/>
    <mergeCell ref="B81:B82"/>
    <mergeCell ref="C81:C82"/>
    <mergeCell ref="Z81:Z82"/>
    <mergeCell ref="AA81:AA82"/>
    <mergeCell ref="AB81:AB82"/>
    <mergeCell ref="AC81:AC82"/>
    <mergeCell ref="AD81:AD82"/>
    <mergeCell ref="AB73:AB80"/>
    <mergeCell ref="AC73:AC80"/>
    <mergeCell ref="AD73:AD80"/>
    <mergeCell ref="AE73:AE80"/>
    <mergeCell ref="AF73:AF80"/>
    <mergeCell ref="AG73:AG80"/>
    <mergeCell ref="A73:A80"/>
    <mergeCell ref="B73:B80"/>
    <mergeCell ref="C73:C80"/>
    <mergeCell ref="Z73:Z80"/>
    <mergeCell ref="AA73:AA80"/>
    <mergeCell ref="AH69:AH72"/>
    <mergeCell ref="AI69:AI72"/>
    <mergeCell ref="AB69:AB72"/>
    <mergeCell ref="AC69:AC72"/>
    <mergeCell ref="AD69:AD72"/>
    <mergeCell ref="AE69:AE72"/>
    <mergeCell ref="AF69:AF72"/>
    <mergeCell ref="AG69:AG72"/>
    <mergeCell ref="AE65:AE68"/>
    <mergeCell ref="AF65:AF68"/>
    <mergeCell ref="AG65:AG68"/>
    <mergeCell ref="AH65:AH68"/>
    <mergeCell ref="AI65:AI68"/>
    <mergeCell ref="A69:A72"/>
    <mergeCell ref="B69:B72"/>
    <mergeCell ref="C69:C72"/>
    <mergeCell ref="Z69:Z72"/>
    <mergeCell ref="AA69:AA72"/>
    <mergeCell ref="A65:A68"/>
    <mergeCell ref="B65:B68"/>
    <mergeCell ref="C65:C68"/>
    <mergeCell ref="Z65:Z68"/>
    <mergeCell ref="AA65:AA68"/>
    <mergeCell ref="AB65:AB68"/>
    <mergeCell ref="AC65:AC68"/>
    <mergeCell ref="AD65:AD68"/>
    <mergeCell ref="D69:D72"/>
    <mergeCell ref="AB63:AB64"/>
    <mergeCell ref="AC63:AC64"/>
    <mergeCell ref="AD63:AD64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Z63:Z64"/>
    <mergeCell ref="AA63:AA64"/>
    <mergeCell ref="AH63:AH64"/>
    <mergeCell ref="AI63:AI64"/>
    <mergeCell ref="AE63:AE64"/>
    <mergeCell ref="AF63:AF64"/>
    <mergeCell ref="AG63:AG64"/>
    <mergeCell ref="A61:A62"/>
    <mergeCell ref="B61:B62"/>
    <mergeCell ref="C61:C62"/>
    <mergeCell ref="Z61:Z62"/>
    <mergeCell ref="AA61:AA62"/>
    <mergeCell ref="AB61:AB62"/>
    <mergeCell ref="AC61:AC62"/>
    <mergeCell ref="AD61:AD62"/>
    <mergeCell ref="AB55:AB60"/>
    <mergeCell ref="AC55:AC60"/>
    <mergeCell ref="AD55:AD60"/>
    <mergeCell ref="AE49:AE54"/>
    <mergeCell ref="AF49:AF54"/>
    <mergeCell ref="AG49:AG54"/>
    <mergeCell ref="AH49:AH54"/>
    <mergeCell ref="AI49:AI54"/>
    <mergeCell ref="A55:A60"/>
    <mergeCell ref="B55:B60"/>
    <mergeCell ref="C55:C60"/>
    <mergeCell ref="Z55:Z60"/>
    <mergeCell ref="AA55:AA60"/>
    <mergeCell ref="A49:A54"/>
    <mergeCell ref="B49:B54"/>
    <mergeCell ref="C49:C54"/>
    <mergeCell ref="Z49:Z54"/>
    <mergeCell ref="AA49:AA54"/>
    <mergeCell ref="AB49:AB54"/>
    <mergeCell ref="AC49:AC54"/>
    <mergeCell ref="AD49:AD54"/>
    <mergeCell ref="AH55:AH60"/>
    <mergeCell ref="AI55:AI60"/>
    <mergeCell ref="AE55:AE60"/>
    <mergeCell ref="AF55:AF60"/>
    <mergeCell ref="AG55:AG60"/>
    <mergeCell ref="Z46:Z48"/>
    <mergeCell ref="AA46:AA48"/>
    <mergeCell ref="AB46:AB48"/>
    <mergeCell ref="AC46:AC48"/>
    <mergeCell ref="AD46:AD48"/>
    <mergeCell ref="AB41:AB45"/>
    <mergeCell ref="AC41:AC45"/>
    <mergeCell ref="AD41:AD45"/>
    <mergeCell ref="A41:A45"/>
    <mergeCell ref="B41:B45"/>
    <mergeCell ref="C41:C45"/>
    <mergeCell ref="Z41:Z45"/>
    <mergeCell ref="AA41:AA45"/>
    <mergeCell ref="AC36:AC40"/>
    <mergeCell ref="AD36:AD40"/>
    <mergeCell ref="AF36:AF40"/>
    <mergeCell ref="AG36:AG40"/>
    <mergeCell ref="AE46:AE48"/>
    <mergeCell ref="AF46:AF48"/>
    <mergeCell ref="AG46:AG48"/>
    <mergeCell ref="AH46:AH48"/>
    <mergeCell ref="AI46:AI48"/>
    <mergeCell ref="AH41:AH45"/>
    <mergeCell ref="AI41:AI45"/>
    <mergeCell ref="AE41:AE45"/>
    <mergeCell ref="AF41:AF45"/>
    <mergeCell ref="AG41:AG45"/>
    <mergeCell ref="AE36:AE40"/>
    <mergeCell ref="Z21:Z27"/>
    <mergeCell ref="AA21:AA27"/>
    <mergeCell ref="AH28:AH35"/>
    <mergeCell ref="AI28:AI35"/>
    <mergeCell ref="A36:A40"/>
    <mergeCell ref="B36:B40"/>
    <mergeCell ref="C36:C40"/>
    <mergeCell ref="Z36:Z40"/>
    <mergeCell ref="AA36:AA40"/>
    <mergeCell ref="A28:A35"/>
    <mergeCell ref="B28:B35"/>
    <mergeCell ref="C28:C35"/>
    <mergeCell ref="Z28:Z35"/>
    <mergeCell ref="AA28:AA35"/>
    <mergeCell ref="AB28:AB35"/>
    <mergeCell ref="AC28:AC35"/>
    <mergeCell ref="AD28:AD35"/>
    <mergeCell ref="D36:D40"/>
    <mergeCell ref="AE28:AE35"/>
    <mergeCell ref="AF28:AF35"/>
    <mergeCell ref="AG28:AG35"/>
    <mergeCell ref="AH36:AH40"/>
    <mergeCell ref="AI36:AI40"/>
    <mergeCell ref="AB36:AB40"/>
    <mergeCell ref="AI8:AI11"/>
    <mergeCell ref="AB21:AB27"/>
    <mergeCell ref="AC21:AC27"/>
    <mergeCell ref="AD21:AD27"/>
    <mergeCell ref="AE12:AE20"/>
    <mergeCell ref="AF12:AF20"/>
    <mergeCell ref="AG12:AG20"/>
    <mergeCell ref="AH12:AH20"/>
    <mergeCell ref="AI12:AI20"/>
    <mergeCell ref="AB12:AB20"/>
    <mergeCell ref="AH21:AH27"/>
    <mergeCell ref="AI21:AI27"/>
    <mergeCell ref="AE21:AE27"/>
    <mergeCell ref="AF21:AF27"/>
    <mergeCell ref="AG21:AG27"/>
    <mergeCell ref="AD10:AE10"/>
    <mergeCell ref="AF10:AG10"/>
    <mergeCell ref="B2:Q3"/>
    <mergeCell ref="F5:U6"/>
    <mergeCell ref="V5:AH6"/>
    <mergeCell ref="AH8:AH11"/>
    <mergeCell ref="AC12:AC20"/>
    <mergeCell ref="AD12:AD20"/>
    <mergeCell ref="R10:S10"/>
    <mergeCell ref="T10:U10"/>
    <mergeCell ref="V10:W10"/>
    <mergeCell ref="X10:Y10"/>
    <mergeCell ref="Z10:AA10"/>
    <mergeCell ref="AB10:AC10"/>
    <mergeCell ref="D12:D20"/>
    <mergeCell ref="B12:B20"/>
    <mergeCell ref="C12:C20"/>
    <mergeCell ref="Z12:Z20"/>
    <mergeCell ref="AA12:AA20"/>
    <mergeCell ref="Z8:AC9"/>
    <mergeCell ref="AD8:AG9"/>
    <mergeCell ref="F9:K9"/>
    <mergeCell ref="L9:Q9"/>
    <mergeCell ref="F10:H10"/>
    <mergeCell ref="I10:K10"/>
    <mergeCell ref="O10:Q10"/>
    <mergeCell ref="D73:D80"/>
    <mergeCell ref="D81:D82"/>
    <mergeCell ref="A8:A11"/>
    <mergeCell ref="B8:B11"/>
    <mergeCell ref="C8:C11"/>
    <mergeCell ref="E8:E11"/>
    <mergeCell ref="F8:Q8"/>
    <mergeCell ref="R8:U9"/>
    <mergeCell ref="V8:Y9"/>
    <mergeCell ref="D8:D11"/>
    <mergeCell ref="A12:A20"/>
    <mergeCell ref="A21:A27"/>
    <mergeCell ref="B21:B27"/>
    <mergeCell ref="C21:C27"/>
    <mergeCell ref="D21:D27"/>
    <mergeCell ref="D28:D35"/>
    <mergeCell ref="L10:N10"/>
    <mergeCell ref="A46:A48"/>
    <mergeCell ref="B46:B48"/>
    <mergeCell ref="C46:C48"/>
    <mergeCell ref="B86:C87"/>
    <mergeCell ref="AJ49:AJ54"/>
    <mergeCell ref="AJ46:AJ48"/>
    <mergeCell ref="AJ41:AJ45"/>
    <mergeCell ref="AJ36:AJ40"/>
    <mergeCell ref="AJ28:AJ35"/>
    <mergeCell ref="AJ21:AJ27"/>
    <mergeCell ref="AJ12:AJ20"/>
    <mergeCell ref="AJ8:AJ11"/>
    <mergeCell ref="D83:D84"/>
    <mergeCell ref="AJ83:AJ84"/>
    <mergeCell ref="AJ81:AJ82"/>
    <mergeCell ref="AJ73:AJ80"/>
    <mergeCell ref="AJ69:AJ72"/>
    <mergeCell ref="AJ65:AJ68"/>
    <mergeCell ref="AJ63:AJ64"/>
    <mergeCell ref="AJ61:AJ62"/>
    <mergeCell ref="AJ55:AJ60"/>
    <mergeCell ref="D41:D48"/>
    <mergeCell ref="D49:D54"/>
    <mergeCell ref="D55:D60"/>
    <mergeCell ref="D61:D62"/>
    <mergeCell ref="D63:D64"/>
    <mergeCell ref="D65:D68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33"/>
  <sheetViews>
    <sheetView zoomScale="40" zoomScaleNormal="40" workbookViewId="0">
      <selection activeCell="AM23" sqref="AM2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customWidth="1"/>
    <col min="18" max="34" width="10.7109375" customWidth="1"/>
    <col min="35" max="35" width="11.28515625" customWidth="1"/>
    <col min="36" max="36" width="15.570312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275" t="s">
        <v>680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1"/>
      <c r="S2" s="1"/>
      <c r="T2" s="1"/>
      <c r="U2" s="2"/>
      <c r="V2" s="2"/>
    </row>
    <row r="3" spans="1:36" x14ac:dyDescent="0.25">
      <c r="A3" s="1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"/>
      <c r="S3" s="1"/>
      <c r="T3" s="1"/>
      <c r="U3" s="2"/>
      <c r="V3" s="2"/>
    </row>
    <row r="4" spans="1:36" ht="20.25" x14ac:dyDescent="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 x14ac:dyDescent="0.25">
      <c r="A5" s="1"/>
      <c r="B5" s="13"/>
      <c r="C5" s="13"/>
      <c r="D5" s="13"/>
      <c r="E5" s="1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6" ht="30" customHeight="1" x14ac:dyDescent="0.25">
      <c r="A6" s="1"/>
      <c r="B6" s="13"/>
      <c r="C6" s="13"/>
      <c r="D6" s="13"/>
      <c r="E6" s="1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283" t="s">
        <v>0</v>
      </c>
      <c r="B8" s="286" t="s">
        <v>11</v>
      </c>
      <c r="C8" s="289" t="s">
        <v>13</v>
      </c>
      <c r="D8" s="289" t="s">
        <v>876</v>
      </c>
      <c r="E8" s="286" t="s">
        <v>12</v>
      </c>
      <c r="F8" s="292" t="s">
        <v>6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1"/>
      <c r="R8" s="295" t="s">
        <v>10</v>
      </c>
      <c r="S8" s="296"/>
      <c r="T8" s="296"/>
      <c r="U8" s="297"/>
      <c r="V8" s="301" t="s">
        <v>7</v>
      </c>
      <c r="W8" s="302"/>
      <c r="X8" s="302"/>
      <c r="Y8" s="303"/>
      <c r="Z8" s="301" t="s">
        <v>8</v>
      </c>
      <c r="AA8" s="302"/>
      <c r="AB8" s="302"/>
      <c r="AC8" s="303"/>
      <c r="AD8" s="301" t="s">
        <v>92</v>
      </c>
      <c r="AE8" s="302"/>
      <c r="AF8" s="302"/>
      <c r="AG8" s="303"/>
      <c r="AH8" s="307" t="s">
        <v>9</v>
      </c>
      <c r="AI8" s="272" t="s">
        <v>93</v>
      </c>
      <c r="AJ8" s="272" t="s">
        <v>875</v>
      </c>
    </row>
    <row r="9" spans="1:36" ht="33" customHeight="1" thickBot="1" x14ac:dyDescent="0.3">
      <c r="A9" s="284"/>
      <c r="B9" s="287"/>
      <c r="C9" s="290"/>
      <c r="D9" s="290"/>
      <c r="E9" s="287"/>
      <c r="F9" s="292" t="s">
        <v>1</v>
      </c>
      <c r="G9" s="310"/>
      <c r="H9" s="310"/>
      <c r="I9" s="310"/>
      <c r="J9" s="310"/>
      <c r="K9" s="311"/>
      <c r="L9" s="292" t="s">
        <v>2</v>
      </c>
      <c r="M9" s="310"/>
      <c r="N9" s="310"/>
      <c r="O9" s="310"/>
      <c r="P9" s="310"/>
      <c r="Q9" s="311"/>
      <c r="R9" s="298"/>
      <c r="S9" s="299"/>
      <c r="T9" s="299"/>
      <c r="U9" s="300"/>
      <c r="V9" s="304"/>
      <c r="W9" s="305"/>
      <c r="X9" s="305"/>
      <c r="Y9" s="306"/>
      <c r="Z9" s="304"/>
      <c r="AA9" s="305"/>
      <c r="AB9" s="305"/>
      <c r="AC9" s="306"/>
      <c r="AD9" s="304"/>
      <c r="AE9" s="305"/>
      <c r="AF9" s="305"/>
      <c r="AG9" s="306"/>
      <c r="AH9" s="308"/>
      <c r="AI9" s="273"/>
      <c r="AJ9" s="273"/>
    </row>
    <row r="10" spans="1:36" ht="16.5" thickBot="1" x14ac:dyDescent="0.3">
      <c r="A10" s="284"/>
      <c r="B10" s="287"/>
      <c r="C10" s="290"/>
      <c r="D10" s="290"/>
      <c r="E10" s="287"/>
      <c r="F10" s="312">
        <v>1000.4166666666666</v>
      </c>
      <c r="G10" s="313"/>
      <c r="H10" s="314"/>
      <c r="I10" s="312">
        <v>1000.7916666666666</v>
      </c>
      <c r="J10" s="313"/>
      <c r="K10" s="314"/>
      <c r="L10" s="312">
        <v>1000.4166666666666</v>
      </c>
      <c r="M10" s="313"/>
      <c r="N10" s="314"/>
      <c r="O10" s="312">
        <v>1000.7916666666666</v>
      </c>
      <c r="P10" s="313"/>
      <c r="Q10" s="314"/>
      <c r="R10" s="292" t="s">
        <v>1</v>
      </c>
      <c r="S10" s="311"/>
      <c r="T10" s="292" t="s">
        <v>2</v>
      </c>
      <c r="U10" s="311"/>
      <c r="V10" s="315" t="s">
        <v>1</v>
      </c>
      <c r="W10" s="316"/>
      <c r="X10" s="315" t="s">
        <v>2</v>
      </c>
      <c r="Y10" s="316"/>
      <c r="Z10" s="315" t="s">
        <v>1</v>
      </c>
      <c r="AA10" s="316"/>
      <c r="AB10" s="315" t="s">
        <v>2</v>
      </c>
      <c r="AC10" s="316"/>
      <c r="AD10" s="315" t="s">
        <v>1</v>
      </c>
      <c r="AE10" s="316"/>
      <c r="AF10" s="315" t="s">
        <v>2</v>
      </c>
      <c r="AG10" s="316"/>
      <c r="AH10" s="308"/>
      <c r="AI10" s="273"/>
      <c r="AJ10" s="273"/>
    </row>
    <row r="11" spans="1:36" ht="16.5" thickBot="1" x14ac:dyDescent="0.3">
      <c r="A11" s="285"/>
      <c r="B11" s="288"/>
      <c r="C11" s="291"/>
      <c r="D11" s="291"/>
      <c r="E11" s="288"/>
      <c r="F11" s="22" t="s">
        <v>3</v>
      </c>
      <c r="G11" s="23" t="s">
        <v>4</v>
      </c>
      <c r="H11" s="24" t="s">
        <v>5</v>
      </c>
      <c r="I11" s="22" t="s">
        <v>3</v>
      </c>
      <c r="J11" s="23" t="s">
        <v>4</v>
      </c>
      <c r="K11" s="24" t="s">
        <v>5</v>
      </c>
      <c r="L11" s="22" t="s">
        <v>3</v>
      </c>
      <c r="M11" s="23" t="s">
        <v>4</v>
      </c>
      <c r="N11" s="24" t="s">
        <v>5</v>
      </c>
      <c r="O11" s="22" t="s">
        <v>3</v>
      </c>
      <c r="P11" s="23" t="s">
        <v>4</v>
      </c>
      <c r="Q11" s="24" t="s">
        <v>5</v>
      </c>
      <c r="R11" s="25">
        <v>1000.4166666666666</v>
      </c>
      <c r="S11" s="25">
        <v>1000.7916666666666</v>
      </c>
      <c r="T11" s="25">
        <v>1000.4166666666666</v>
      </c>
      <c r="U11" s="25">
        <v>1000.7916666666666</v>
      </c>
      <c r="V11" s="26">
        <v>1000.4166666666666</v>
      </c>
      <c r="W11" s="26">
        <v>1000.7916666666666</v>
      </c>
      <c r="X11" s="28">
        <v>1000.4166666666666</v>
      </c>
      <c r="Y11" s="29">
        <v>1000.7916666666666</v>
      </c>
      <c r="Z11" s="26">
        <v>1000.4166666666666</v>
      </c>
      <c r="AA11" s="26">
        <v>1000.7916666666666</v>
      </c>
      <c r="AB11" s="26">
        <v>1000.4166666666666</v>
      </c>
      <c r="AC11" s="26">
        <v>1000.7916666666666</v>
      </c>
      <c r="AD11" s="26">
        <v>1000.4166666666666</v>
      </c>
      <c r="AE11" s="26">
        <v>1000.7916666666666</v>
      </c>
      <c r="AF11" s="26">
        <v>1000.4166666666666</v>
      </c>
      <c r="AG11" s="27">
        <v>1000.7916666666666</v>
      </c>
      <c r="AH11" s="309"/>
      <c r="AI11" s="274"/>
      <c r="AJ11" s="274"/>
    </row>
    <row r="12" spans="1:36" ht="15.75" x14ac:dyDescent="0.25">
      <c r="A12" s="329">
        <v>1</v>
      </c>
      <c r="B12" s="374" t="s">
        <v>106</v>
      </c>
      <c r="C12" s="355" t="s">
        <v>687</v>
      </c>
      <c r="D12" s="355">
        <f>(560+630)*0.9</f>
        <v>1071</v>
      </c>
      <c r="E12" s="18" t="s">
        <v>681</v>
      </c>
      <c r="F12" s="18">
        <v>40</v>
      </c>
      <c r="G12" s="18">
        <v>40</v>
      </c>
      <c r="H12" s="18">
        <v>40</v>
      </c>
      <c r="I12" s="18">
        <v>40</v>
      </c>
      <c r="J12" s="18">
        <v>40</v>
      </c>
      <c r="K12" s="18">
        <v>40</v>
      </c>
      <c r="L12" s="18"/>
      <c r="M12" s="18"/>
      <c r="N12" s="18"/>
      <c r="O12" s="18"/>
      <c r="P12" s="18"/>
      <c r="Q12" s="18"/>
      <c r="R12" s="18">
        <v>390</v>
      </c>
      <c r="S12" s="18">
        <v>390</v>
      </c>
      <c r="T12" s="18"/>
      <c r="U12" s="18"/>
      <c r="V12" s="93">
        <f t="shared" ref="V12:V70" si="0">IF(AND(F12=0,G12=0,H12=0),0,IF(AND(F12=0,G12=0),H12,IF(AND(F12=0,H12=0),G12,IF(AND(G12=0,H12=0),F12,IF(F12=0,(G12+H12)/2,IF(G12=0,(F12+H12)/2,IF(H12=0,(F12+G12)/2,(F12+G12+H12)/3)))))))</f>
        <v>40</v>
      </c>
      <c r="W12" s="93">
        <f t="shared" ref="W12:W70" si="1">IF(AND(I12=0,J12=0,K12=0),0,IF(AND(I12=0,J12=0),K12,IF(AND(I12=0,K12=0),J12,IF(AND(J12=0,K12=0),I12,IF(I12=0,(J12+K12)/2,IF(J12=0,(I12+K12)/2,IF(K12=0,(I12+J12)/2,(I12+J12+K12)/3)))))))</f>
        <v>40</v>
      </c>
      <c r="X12" s="93">
        <f t="shared" ref="X12:X70" si="2">IF(AND(L12=0,M12=0,N12=0),0,IF(AND(L12=0,M12=0),N12,IF(AND(L12=0,N12=0),M12,IF(AND(M12=0,N12=0),L12,IF(L12=0,(M12+N12)/2,IF(M12=0,(L12+N12)/2,IF(N12=0,(L12+M12)/2,(L12+M12+N12)/3)))))))</f>
        <v>0</v>
      </c>
      <c r="Y12" s="179">
        <f t="shared" ref="Y12:Y70" si="3">IF(AND(O12=0,P12=0,Q12=0),0,IF(AND(O12=0,P12=0),Q12,IF(AND(O12=0,Q12=0),P12,IF(AND(P12=0,Q12=0),O12,IF(O12=0,(P12+Q12)/2,IF(P12=0,(O12+Q12)/2,IF(Q12=0,(O12+P12)/2,(O12+P12+Q12)/3)))))))</f>
        <v>0</v>
      </c>
      <c r="Z12" s="366">
        <f>SUM(V12:V20)</f>
        <v>175</v>
      </c>
      <c r="AA12" s="364">
        <f>SUM(W12:W20)</f>
        <v>182</v>
      </c>
      <c r="AB12" s="364">
        <f>SUM(X12:X20)</f>
        <v>0</v>
      </c>
      <c r="AC12" s="364">
        <f>SUM(Y12:Y20)</f>
        <v>0</v>
      </c>
      <c r="AD12" s="361">
        <f>Z12*0.38*0.9*SQRT(3)</f>
        <v>103.6632408329973</v>
      </c>
      <c r="AE12" s="361">
        <f t="shared" ref="AE12:AG48" si="4">AA12*0.38*0.9*SQRT(3)</f>
        <v>107.80977046631719</v>
      </c>
      <c r="AF12" s="361">
        <f t="shared" si="4"/>
        <v>0</v>
      </c>
      <c r="AG12" s="361">
        <f t="shared" si="4"/>
        <v>0</v>
      </c>
      <c r="AH12" s="364">
        <f>MAX(Z12:AC20)</f>
        <v>182</v>
      </c>
      <c r="AI12" s="552">
        <f>AH12*0.38*0.9*SQRT(3)</f>
        <v>107.80977046631719</v>
      </c>
      <c r="AJ12" s="552">
        <f>D12-AI12</f>
        <v>963.19022953368278</v>
      </c>
    </row>
    <row r="13" spans="1:36" ht="15.75" x14ac:dyDescent="0.25">
      <c r="A13" s="318"/>
      <c r="B13" s="375"/>
      <c r="C13" s="373"/>
      <c r="D13" s="373"/>
      <c r="E13" s="7" t="s">
        <v>682</v>
      </c>
      <c r="F13" s="7">
        <v>6</v>
      </c>
      <c r="G13" s="7">
        <v>8</v>
      </c>
      <c r="H13" s="7">
        <v>7</v>
      </c>
      <c r="I13" s="7">
        <v>12</v>
      </c>
      <c r="J13" s="7">
        <v>15</v>
      </c>
      <c r="K13" s="7">
        <v>15</v>
      </c>
      <c r="L13" s="7"/>
      <c r="M13" s="7"/>
      <c r="N13" s="7"/>
      <c r="O13" s="7"/>
      <c r="P13" s="7"/>
      <c r="Q13" s="7"/>
      <c r="R13" s="73">
        <v>390</v>
      </c>
      <c r="S13" s="73">
        <v>390</v>
      </c>
      <c r="T13" s="73"/>
      <c r="U13" s="73"/>
      <c r="V13" s="82">
        <f t="shared" si="0"/>
        <v>7</v>
      </c>
      <c r="W13" s="82">
        <f t="shared" si="1"/>
        <v>14</v>
      </c>
      <c r="X13" s="82">
        <f t="shared" si="2"/>
        <v>0</v>
      </c>
      <c r="Y13" s="177">
        <f t="shared" si="3"/>
        <v>0</v>
      </c>
      <c r="Z13" s="367"/>
      <c r="AA13" s="362"/>
      <c r="AB13" s="362"/>
      <c r="AC13" s="362"/>
      <c r="AD13" s="362"/>
      <c r="AE13" s="362"/>
      <c r="AF13" s="362"/>
      <c r="AG13" s="362"/>
      <c r="AH13" s="362"/>
      <c r="AI13" s="553"/>
      <c r="AJ13" s="553"/>
    </row>
    <row r="14" spans="1:36" ht="15.75" x14ac:dyDescent="0.25">
      <c r="A14" s="318"/>
      <c r="B14" s="375"/>
      <c r="C14" s="373"/>
      <c r="D14" s="373"/>
      <c r="E14" s="41" t="s">
        <v>683</v>
      </c>
      <c r="F14" s="41">
        <v>19</v>
      </c>
      <c r="G14" s="41">
        <v>17</v>
      </c>
      <c r="H14" s="41">
        <v>18</v>
      </c>
      <c r="I14" s="41">
        <v>18</v>
      </c>
      <c r="J14" s="41">
        <v>19</v>
      </c>
      <c r="K14" s="41">
        <v>17</v>
      </c>
      <c r="L14" s="41"/>
      <c r="M14" s="41"/>
      <c r="N14" s="41"/>
      <c r="O14" s="41"/>
      <c r="P14" s="41"/>
      <c r="Q14" s="41"/>
      <c r="R14" s="41">
        <v>390</v>
      </c>
      <c r="S14" s="41">
        <v>390</v>
      </c>
      <c r="T14" s="41"/>
      <c r="U14" s="41"/>
      <c r="V14" s="82">
        <f t="shared" si="0"/>
        <v>18</v>
      </c>
      <c r="W14" s="82">
        <f t="shared" si="1"/>
        <v>18</v>
      </c>
      <c r="X14" s="82">
        <f t="shared" si="2"/>
        <v>0</v>
      </c>
      <c r="Y14" s="177">
        <f t="shared" si="3"/>
        <v>0</v>
      </c>
      <c r="Z14" s="367"/>
      <c r="AA14" s="362"/>
      <c r="AB14" s="362"/>
      <c r="AC14" s="362"/>
      <c r="AD14" s="362"/>
      <c r="AE14" s="362"/>
      <c r="AF14" s="362"/>
      <c r="AG14" s="362"/>
      <c r="AH14" s="362"/>
      <c r="AI14" s="553"/>
      <c r="AJ14" s="553"/>
    </row>
    <row r="15" spans="1:36" ht="15.75" x14ac:dyDescent="0.25">
      <c r="A15" s="318"/>
      <c r="B15" s="375"/>
      <c r="C15" s="373"/>
      <c r="D15" s="373"/>
      <c r="E15" s="7" t="s">
        <v>684</v>
      </c>
      <c r="F15" s="7">
        <v>8</v>
      </c>
      <c r="G15" s="7">
        <v>8</v>
      </c>
      <c r="H15" s="7">
        <v>8</v>
      </c>
      <c r="I15" s="7">
        <v>8</v>
      </c>
      <c r="J15" s="7">
        <v>8</v>
      </c>
      <c r="K15" s="7">
        <v>8</v>
      </c>
      <c r="L15" s="7"/>
      <c r="M15" s="7"/>
      <c r="N15" s="7"/>
      <c r="O15" s="7"/>
      <c r="P15" s="7"/>
      <c r="Q15" s="7"/>
      <c r="R15" s="73">
        <v>390</v>
      </c>
      <c r="S15" s="73">
        <v>390</v>
      </c>
      <c r="T15" s="73"/>
      <c r="U15" s="73"/>
      <c r="V15" s="82">
        <f t="shared" si="0"/>
        <v>8</v>
      </c>
      <c r="W15" s="82">
        <f t="shared" si="1"/>
        <v>8</v>
      </c>
      <c r="X15" s="82">
        <f t="shared" si="2"/>
        <v>0</v>
      </c>
      <c r="Y15" s="177">
        <f t="shared" si="3"/>
        <v>0</v>
      </c>
      <c r="Z15" s="367"/>
      <c r="AA15" s="362"/>
      <c r="AB15" s="362"/>
      <c r="AC15" s="362"/>
      <c r="AD15" s="362"/>
      <c r="AE15" s="362"/>
      <c r="AF15" s="362"/>
      <c r="AG15" s="362"/>
      <c r="AH15" s="362"/>
      <c r="AI15" s="553"/>
      <c r="AJ15" s="553"/>
    </row>
    <row r="16" spans="1:36" ht="15.75" x14ac:dyDescent="0.25">
      <c r="A16" s="318"/>
      <c r="B16" s="375"/>
      <c r="C16" s="373"/>
      <c r="D16" s="373"/>
      <c r="E16" s="41" t="s">
        <v>386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/>
      <c r="N16" s="41"/>
      <c r="O16" s="41"/>
      <c r="P16" s="41"/>
      <c r="Q16" s="41"/>
      <c r="R16" s="41">
        <v>390</v>
      </c>
      <c r="S16" s="41">
        <v>390</v>
      </c>
      <c r="T16" s="41"/>
      <c r="U16" s="41"/>
      <c r="V16" s="82">
        <f t="shared" si="0"/>
        <v>0</v>
      </c>
      <c r="W16" s="82">
        <f t="shared" si="1"/>
        <v>0</v>
      </c>
      <c r="X16" s="82">
        <f t="shared" si="2"/>
        <v>0</v>
      </c>
      <c r="Y16" s="177">
        <f t="shared" si="3"/>
        <v>0</v>
      </c>
      <c r="Z16" s="367"/>
      <c r="AA16" s="362"/>
      <c r="AB16" s="362"/>
      <c r="AC16" s="362"/>
      <c r="AD16" s="362"/>
      <c r="AE16" s="362"/>
      <c r="AF16" s="362"/>
      <c r="AG16" s="362"/>
      <c r="AH16" s="362"/>
      <c r="AI16" s="553"/>
      <c r="AJ16" s="553"/>
    </row>
    <row r="17" spans="1:36" ht="15.75" x14ac:dyDescent="0.25">
      <c r="A17" s="318"/>
      <c r="B17" s="375"/>
      <c r="C17" s="373"/>
      <c r="D17" s="373"/>
      <c r="E17" s="7" t="s">
        <v>685</v>
      </c>
      <c r="F17" s="7">
        <v>100</v>
      </c>
      <c r="G17" s="7">
        <v>100</v>
      </c>
      <c r="H17" s="7">
        <v>100</v>
      </c>
      <c r="I17" s="7">
        <v>100</v>
      </c>
      <c r="J17" s="7">
        <v>100</v>
      </c>
      <c r="K17" s="7">
        <v>100</v>
      </c>
      <c r="L17" s="7"/>
      <c r="M17" s="7"/>
      <c r="N17" s="7"/>
      <c r="O17" s="7"/>
      <c r="P17" s="7"/>
      <c r="Q17" s="7"/>
      <c r="R17" s="73">
        <v>390</v>
      </c>
      <c r="S17" s="73">
        <v>390</v>
      </c>
      <c r="T17" s="73"/>
      <c r="U17" s="73"/>
      <c r="V17" s="82">
        <f t="shared" si="0"/>
        <v>100</v>
      </c>
      <c r="W17" s="82">
        <f t="shared" si="1"/>
        <v>100</v>
      </c>
      <c r="X17" s="82">
        <f t="shared" si="2"/>
        <v>0</v>
      </c>
      <c r="Y17" s="177">
        <f t="shared" si="3"/>
        <v>0</v>
      </c>
      <c r="Z17" s="367"/>
      <c r="AA17" s="362"/>
      <c r="AB17" s="362"/>
      <c r="AC17" s="362"/>
      <c r="AD17" s="362"/>
      <c r="AE17" s="362"/>
      <c r="AF17" s="362"/>
      <c r="AG17" s="362"/>
      <c r="AH17" s="362"/>
      <c r="AI17" s="553"/>
      <c r="AJ17" s="553"/>
    </row>
    <row r="18" spans="1:36" ht="15.75" x14ac:dyDescent="0.25">
      <c r="A18" s="318"/>
      <c r="B18" s="375"/>
      <c r="C18" s="373"/>
      <c r="D18" s="373"/>
      <c r="E18" s="41" t="s">
        <v>686</v>
      </c>
      <c r="F18" s="41">
        <v>2</v>
      </c>
      <c r="G18" s="41">
        <v>2</v>
      </c>
      <c r="H18" s="41">
        <v>2</v>
      </c>
      <c r="I18" s="41">
        <v>2</v>
      </c>
      <c r="J18" s="41">
        <v>2</v>
      </c>
      <c r="K18" s="41">
        <v>2</v>
      </c>
      <c r="L18" s="41"/>
      <c r="M18" s="41"/>
      <c r="N18" s="41"/>
      <c r="O18" s="41"/>
      <c r="P18" s="41"/>
      <c r="Q18" s="41"/>
      <c r="R18" s="72">
        <v>0</v>
      </c>
      <c r="S18" s="72">
        <v>0</v>
      </c>
      <c r="T18" s="72"/>
      <c r="U18" s="72"/>
      <c r="V18" s="82">
        <f t="shared" si="0"/>
        <v>2</v>
      </c>
      <c r="W18" s="82">
        <f t="shared" si="1"/>
        <v>2</v>
      </c>
      <c r="X18" s="82">
        <f t="shared" si="2"/>
        <v>0</v>
      </c>
      <c r="Y18" s="177">
        <f t="shared" si="3"/>
        <v>0</v>
      </c>
      <c r="Z18" s="367"/>
      <c r="AA18" s="362"/>
      <c r="AB18" s="362"/>
      <c r="AC18" s="362"/>
      <c r="AD18" s="362"/>
      <c r="AE18" s="362"/>
      <c r="AF18" s="362"/>
      <c r="AG18" s="362"/>
      <c r="AH18" s="362"/>
      <c r="AI18" s="553"/>
      <c r="AJ18" s="553"/>
    </row>
    <row r="19" spans="1:36" ht="15.75" x14ac:dyDescent="0.25">
      <c r="A19" s="318"/>
      <c r="B19" s="375"/>
      <c r="C19" s="373"/>
      <c r="D19" s="373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72"/>
      <c r="S19" s="72"/>
      <c r="T19" s="72"/>
      <c r="U19" s="72"/>
      <c r="V19" s="82"/>
      <c r="W19" s="82"/>
      <c r="X19" s="82"/>
      <c r="Y19" s="177"/>
      <c r="Z19" s="367"/>
      <c r="AA19" s="362"/>
      <c r="AB19" s="362"/>
      <c r="AC19" s="362"/>
      <c r="AD19" s="362"/>
      <c r="AE19" s="362"/>
      <c r="AF19" s="362"/>
      <c r="AG19" s="362"/>
      <c r="AH19" s="362"/>
      <c r="AI19" s="553"/>
      <c r="AJ19" s="553"/>
    </row>
    <row r="20" spans="1:36" ht="16.5" thickBot="1" x14ac:dyDescent="0.3">
      <c r="A20" s="319"/>
      <c r="B20" s="376"/>
      <c r="C20" s="356"/>
      <c r="D20" s="35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70"/>
      <c r="S20" s="70"/>
      <c r="T20" s="70"/>
      <c r="U20" s="70"/>
      <c r="V20" s="84">
        <f t="shared" si="0"/>
        <v>0</v>
      </c>
      <c r="W20" s="84">
        <f t="shared" si="1"/>
        <v>0</v>
      </c>
      <c r="X20" s="84">
        <f t="shared" si="2"/>
        <v>0</v>
      </c>
      <c r="Y20" s="178">
        <f t="shared" si="3"/>
        <v>0</v>
      </c>
      <c r="Z20" s="368"/>
      <c r="AA20" s="363"/>
      <c r="AB20" s="363"/>
      <c r="AC20" s="363"/>
      <c r="AD20" s="363"/>
      <c r="AE20" s="363"/>
      <c r="AF20" s="363"/>
      <c r="AG20" s="363"/>
      <c r="AH20" s="363"/>
      <c r="AI20" s="554"/>
      <c r="AJ20" s="554"/>
    </row>
    <row r="21" spans="1:36" ht="15.75" x14ac:dyDescent="0.25">
      <c r="A21" s="332">
        <v>2</v>
      </c>
      <c r="B21" s="370" t="s">
        <v>95</v>
      </c>
      <c r="C21" s="359" t="s">
        <v>21</v>
      </c>
      <c r="D21" s="359">
        <f>250*0.9</f>
        <v>225</v>
      </c>
      <c r="E21" s="18" t="s">
        <v>688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/>
      <c r="M21" s="18"/>
      <c r="N21" s="18"/>
      <c r="O21" s="18"/>
      <c r="P21" s="18"/>
      <c r="Q21" s="18"/>
      <c r="R21" s="18">
        <v>380</v>
      </c>
      <c r="S21" s="18">
        <v>380</v>
      </c>
      <c r="T21" s="18"/>
      <c r="U21" s="18"/>
      <c r="V21" s="93">
        <f t="shared" si="0"/>
        <v>0</v>
      </c>
      <c r="W21" s="93">
        <f t="shared" si="1"/>
        <v>0</v>
      </c>
      <c r="X21" s="93">
        <f t="shared" si="2"/>
        <v>0</v>
      </c>
      <c r="Y21" s="179">
        <f t="shared" si="3"/>
        <v>0</v>
      </c>
      <c r="Z21" s="366">
        <f>SUM(V21:V27)</f>
        <v>57.5</v>
      </c>
      <c r="AA21" s="364">
        <f>SUM(W21:W27)</f>
        <v>54.5</v>
      </c>
      <c r="AB21" s="364">
        <f>SUM(X21:X27)</f>
        <v>0</v>
      </c>
      <c r="AC21" s="364">
        <f>SUM(Y21:Y27)</f>
        <v>0</v>
      </c>
      <c r="AD21" s="361">
        <f t="shared" ref="AD21" si="5">Z21*0.38*0.9*SQRT(3)</f>
        <v>34.060779130841972</v>
      </c>
      <c r="AE21" s="361">
        <f t="shared" si="4"/>
        <v>32.283695002276311</v>
      </c>
      <c r="AF21" s="361">
        <f t="shared" si="4"/>
        <v>0</v>
      </c>
      <c r="AG21" s="361">
        <f t="shared" si="4"/>
        <v>0</v>
      </c>
      <c r="AH21" s="364">
        <f>MAX(Z21:AC27)</f>
        <v>57.5</v>
      </c>
      <c r="AI21" s="552">
        <f t="shared" ref="AI21" si="6">AH21*0.38*0.9*SQRT(3)</f>
        <v>34.060779130841972</v>
      </c>
      <c r="AJ21" s="552">
        <f>D21-AI21</f>
        <v>190.93922086915802</v>
      </c>
    </row>
    <row r="22" spans="1:36" ht="15.75" x14ac:dyDescent="0.25">
      <c r="A22" s="333"/>
      <c r="B22" s="371"/>
      <c r="C22" s="369"/>
      <c r="D22" s="369"/>
      <c r="E22" s="7" t="s">
        <v>689</v>
      </c>
      <c r="F22" s="7">
        <v>7</v>
      </c>
      <c r="G22" s="7">
        <v>8</v>
      </c>
      <c r="H22" s="7">
        <v>6</v>
      </c>
      <c r="I22" s="7">
        <v>4</v>
      </c>
      <c r="J22" s="7">
        <v>4</v>
      </c>
      <c r="K22" s="7">
        <v>4</v>
      </c>
      <c r="L22" s="7"/>
      <c r="M22" s="7"/>
      <c r="N22" s="7"/>
      <c r="O22" s="7"/>
      <c r="P22" s="7"/>
      <c r="Q22" s="7"/>
      <c r="R22" s="73">
        <v>380</v>
      </c>
      <c r="S22" s="73">
        <v>380</v>
      </c>
      <c r="T22" s="73"/>
      <c r="U22" s="73"/>
      <c r="V22" s="82">
        <f t="shared" si="0"/>
        <v>7</v>
      </c>
      <c r="W22" s="82">
        <f t="shared" si="1"/>
        <v>4</v>
      </c>
      <c r="X22" s="82">
        <f t="shared" si="2"/>
        <v>0</v>
      </c>
      <c r="Y22" s="177">
        <f t="shared" si="3"/>
        <v>0</v>
      </c>
      <c r="Z22" s="367"/>
      <c r="AA22" s="362"/>
      <c r="AB22" s="362"/>
      <c r="AC22" s="362"/>
      <c r="AD22" s="362"/>
      <c r="AE22" s="362"/>
      <c r="AF22" s="362"/>
      <c r="AG22" s="362"/>
      <c r="AH22" s="362"/>
      <c r="AI22" s="553"/>
      <c r="AJ22" s="553"/>
    </row>
    <row r="23" spans="1:36" ht="15.75" x14ac:dyDescent="0.25">
      <c r="A23" s="333"/>
      <c r="B23" s="371"/>
      <c r="C23" s="369"/>
      <c r="D23" s="369"/>
      <c r="E23" s="41" t="s">
        <v>690</v>
      </c>
      <c r="F23" s="41">
        <v>1.5</v>
      </c>
      <c r="G23" s="41">
        <v>1.5</v>
      </c>
      <c r="H23" s="41">
        <v>1.5</v>
      </c>
      <c r="I23" s="41">
        <v>1.5</v>
      </c>
      <c r="J23" s="41">
        <v>1.5</v>
      </c>
      <c r="K23" s="41">
        <v>1.5</v>
      </c>
      <c r="L23" s="41"/>
      <c r="M23" s="41"/>
      <c r="N23" s="41"/>
      <c r="O23" s="41"/>
      <c r="P23" s="41"/>
      <c r="Q23" s="41"/>
      <c r="R23" s="41">
        <v>380</v>
      </c>
      <c r="S23" s="41">
        <v>380</v>
      </c>
      <c r="T23" s="41"/>
      <c r="U23" s="41"/>
      <c r="V23" s="82">
        <f t="shared" si="0"/>
        <v>1.5</v>
      </c>
      <c r="W23" s="82">
        <f t="shared" si="1"/>
        <v>1.5</v>
      </c>
      <c r="X23" s="82">
        <f t="shared" si="2"/>
        <v>0</v>
      </c>
      <c r="Y23" s="177">
        <f t="shared" si="3"/>
        <v>0</v>
      </c>
      <c r="Z23" s="367"/>
      <c r="AA23" s="362"/>
      <c r="AB23" s="362"/>
      <c r="AC23" s="362"/>
      <c r="AD23" s="362"/>
      <c r="AE23" s="362"/>
      <c r="AF23" s="362"/>
      <c r="AG23" s="362"/>
      <c r="AH23" s="362"/>
      <c r="AI23" s="553"/>
      <c r="AJ23" s="553"/>
    </row>
    <row r="24" spans="1:36" ht="15.75" x14ac:dyDescent="0.25">
      <c r="A24" s="333"/>
      <c r="B24" s="371"/>
      <c r="C24" s="369"/>
      <c r="D24" s="369"/>
      <c r="E24" s="7" t="s">
        <v>691</v>
      </c>
      <c r="F24" s="7">
        <v>18</v>
      </c>
      <c r="G24" s="7">
        <v>21</v>
      </c>
      <c r="H24" s="7">
        <v>18</v>
      </c>
      <c r="I24" s="7">
        <v>19</v>
      </c>
      <c r="J24" s="7">
        <v>17</v>
      </c>
      <c r="K24" s="7">
        <v>18</v>
      </c>
      <c r="L24" s="7"/>
      <c r="M24" s="7"/>
      <c r="N24" s="7"/>
      <c r="O24" s="7"/>
      <c r="P24" s="7"/>
      <c r="Q24" s="7"/>
      <c r="R24" s="73">
        <v>380</v>
      </c>
      <c r="S24" s="73">
        <v>380</v>
      </c>
      <c r="T24" s="73"/>
      <c r="U24" s="73"/>
      <c r="V24" s="82">
        <f t="shared" si="0"/>
        <v>19</v>
      </c>
      <c r="W24" s="82">
        <f t="shared" si="1"/>
        <v>18</v>
      </c>
      <c r="X24" s="82">
        <f t="shared" si="2"/>
        <v>0</v>
      </c>
      <c r="Y24" s="177">
        <f t="shared" si="3"/>
        <v>0</v>
      </c>
      <c r="Z24" s="367"/>
      <c r="AA24" s="362"/>
      <c r="AB24" s="362"/>
      <c r="AC24" s="362"/>
      <c r="AD24" s="362"/>
      <c r="AE24" s="362"/>
      <c r="AF24" s="362"/>
      <c r="AG24" s="362"/>
      <c r="AH24" s="362"/>
      <c r="AI24" s="553"/>
      <c r="AJ24" s="553"/>
    </row>
    <row r="25" spans="1:36" ht="15.75" x14ac:dyDescent="0.25">
      <c r="A25" s="333"/>
      <c r="B25" s="371"/>
      <c r="C25" s="369"/>
      <c r="D25" s="369"/>
      <c r="E25" s="7" t="s">
        <v>692</v>
      </c>
      <c r="F25" s="7">
        <v>29</v>
      </c>
      <c r="G25" s="7">
        <v>30</v>
      </c>
      <c r="H25" s="7">
        <v>31</v>
      </c>
      <c r="I25" s="7">
        <v>31</v>
      </c>
      <c r="J25" s="7">
        <v>32</v>
      </c>
      <c r="K25" s="7">
        <v>30</v>
      </c>
      <c r="L25" s="7"/>
      <c r="M25" s="7"/>
      <c r="N25" s="7"/>
      <c r="O25" s="7"/>
      <c r="P25" s="7"/>
      <c r="Q25" s="7"/>
      <c r="R25" s="73">
        <v>380</v>
      </c>
      <c r="S25" s="73">
        <v>380</v>
      </c>
      <c r="T25" s="73"/>
      <c r="U25" s="73"/>
      <c r="V25" s="82">
        <f t="shared" si="0"/>
        <v>30</v>
      </c>
      <c r="W25" s="82">
        <f t="shared" si="1"/>
        <v>31</v>
      </c>
      <c r="X25" s="82">
        <f t="shared" si="2"/>
        <v>0</v>
      </c>
      <c r="Y25" s="177">
        <f t="shared" si="3"/>
        <v>0</v>
      </c>
      <c r="Z25" s="367"/>
      <c r="AA25" s="362"/>
      <c r="AB25" s="362"/>
      <c r="AC25" s="362"/>
      <c r="AD25" s="362"/>
      <c r="AE25" s="362"/>
      <c r="AF25" s="362"/>
      <c r="AG25" s="362"/>
      <c r="AH25" s="362"/>
      <c r="AI25" s="553"/>
      <c r="AJ25" s="553"/>
    </row>
    <row r="26" spans="1:36" ht="15.75" x14ac:dyDescent="0.25">
      <c r="A26" s="333"/>
      <c r="B26" s="371"/>
      <c r="C26" s="369"/>
      <c r="D26" s="369"/>
      <c r="E26" s="41" t="s">
        <v>693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/>
      <c r="N26" s="41"/>
      <c r="O26" s="41"/>
      <c r="P26" s="41"/>
      <c r="Q26" s="41"/>
      <c r="R26" s="72">
        <v>0</v>
      </c>
      <c r="S26" s="72">
        <v>0</v>
      </c>
      <c r="T26" s="72"/>
      <c r="U26" s="72"/>
      <c r="V26" s="82">
        <f t="shared" si="0"/>
        <v>0</v>
      </c>
      <c r="W26" s="82">
        <f t="shared" si="1"/>
        <v>0</v>
      </c>
      <c r="X26" s="82">
        <f t="shared" si="2"/>
        <v>0</v>
      </c>
      <c r="Y26" s="177">
        <f t="shared" si="3"/>
        <v>0</v>
      </c>
      <c r="Z26" s="367"/>
      <c r="AA26" s="362"/>
      <c r="AB26" s="362"/>
      <c r="AC26" s="362"/>
      <c r="AD26" s="362"/>
      <c r="AE26" s="362"/>
      <c r="AF26" s="362"/>
      <c r="AG26" s="362"/>
      <c r="AH26" s="362"/>
      <c r="AI26" s="553"/>
      <c r="AJ26" s="553"/>
    </row>
    <row r="27" spans="1:36" ht="16.5" thickBot="1" x14ac:dyDescent="0.3">
      <c r="A27" s="334"/>
      <c r="B27" s="372"/>
      <c r="C27" s="360"/>
      <c r="D27" s="360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70"/>
      <c r="S27" s="70"/>
      <c r="T27" s="70"/>
      <c r="U27" s="70"/>
      <c r="V27" s="84">
        <f t="shared" si="0"/>
        <v>0</v>
      </c>
      <c r="W27" s="84">
        <f t="shared" si="1"/>
        <v>0</v>
      </c>
      <c r="X27" s="84">
        <f t="shared" si="2"/>
        <v>0</v>
      </c>
      <c r="Y27" s="178">
        <f t="shared" si="3"/>
        <v>0</v>
      </c>
      <c r="Z27" s="368"/>
      <c r="AA27" s="363"/>
      <c r="AB27" s="363"/>
      <c r="AC27" s="363"/>
      <c r="AD27" s="363"/>
      <c r="AE27" s="363"/>
      <c r="AF27" s="363"/>
      <c r="AG27" s="363"/>
      <c r="AH27" s="363"/>
      <c r="AI27" s="554"/>
      <c r="AJ27" s="554"/>
    </row>
    <row r="28" spans="1:36" ht="18.75" x14ac:dyDescent="0.25">
      <c r="A28" s="332">
        <v>3</v>
      </c>
      <c r="B28" s="370" t="s">
        <v>16</v>
      </c>
      <c r="C28" s="355" t="s">
        <v>767</v>
      </c>
      <c r="D28" s="355">
        <f>(250+250)*0.9</f>
        <v>450</v>
      </c>
      <c r="E28" s="18" t="s">
        <v>694</v>
      </c>
      <c r="F28" s="18">
        <v>38</v>
      </c>
      <c r="G28" s="18">
        <v>34</v>
      </c>
      <c r="H28" s="18">
        <v>36</v>
      </c>
      <c r="I28" s="18">
        <v>38</v>
      </c>
      <c r="J28" s="18">
        <v>42</v>
      </c>
      <c r="K28" s="18">
        <v>40</v>
      </c>
      <c r="L28" s="18"/>
      <c r="M28" s="18"/>
      <c r="N28" s="18"/>
      <c r="O28" s="18"/>
      <c r="P28" s="18"/>
      <c r="Q28" s="18"/>
      <c r="R28" s="18">
        <v>390</v>
      </c>
      <c r="S28" s="18">
        <v>390</v>
      </c>
      <c r="T28" s="18"/>
      <c r="U28" s="18"/>
      <c r="V28" s="56">
        <f t="shared" si="0"/>
        <v>36</v>
      </c>
      <c r="W28" s="56">
        <f t="shared" si="1"/>
        <v>40</v>
      </c>
      <c r="X28" s="56">
        <f t="shared" si="2"/>
        <v>0</v>
      </c>
      <c r="Y28" s="171">
        <f t="shared" si="3"/>
        <v>0</v>
      </c>
      <c r="Z28" s="267">
        <f>SUM(V28:V39)</f>
        <v>187</v>
      </c>
      <c r="AA28" s="264">
        <f>SUM(W28:W39)</f>
        <v>204</v>
      </c>
      <c r="AB28" s="264">
        <f>SUM(X28:X39)</f>
        <v>0</v>
      </c>
      <c r="AC28" s="264">
        <f>SUM(Y28:Y39)</f>
        <v>0</v>
      </c>
      <c r="AD28" s="201">
        <f t="shared" ref="AD28:AG28" si="7">Z28*0.38*0.9*SQRT(3)</f>
        <v>110.77157734725998</v>
      </c>
      <c r="AE28" s="201">
        <f t="shared" si="7"/>
        <v>120.84172074246543</v>
      </c>
      <c r="AF28" s="201">
        <f t="shared" si="7"/>
        <v>0</v>
      </c>
      <c r="AG28" s="201">
        <f t="shared" si="7"/>
        <v>0</v>
      </c>
      <c r="AH28" s="264">
        <f>MAX(Z28:AC39)</f>
        <v>204</v>
      </c>
      <c r="AI28" s="185">
        <f t="shared" ref="AI28" si="8">AH28*0.38*0.9*SQRT(3)</f>
        <v>120.84172074246543</v>
      </c>
      <c r="AJ28" s="185">
        <f>D28-AI28</f>
        <v>329.15827925753456</v>
      </c>
    </row>
    <row r="29" spans="1:36" ht="18.75" x14ac:dyDescent="0.25">
      <c r="A29" s="333"/>
      <c r="B29" s="371"/>
      <c r="C29" s="373"/>
      <c r="D29" s="373"/>
      <c r="E29" s="7" t="s">
        <v>695</v>
      </c>
      <c r="F29" s="7">
        <v>20</v>
      </c>
      <c r="G29" s="7">
        <v>22</v>
      </c>
      <c r="H29" s="7">
        <v>24</v>
      </c>
      <c r="I29" s="7">
        <v>26</v>
      </c>
      <c r="J29" s="7">
        <v>24</v>
      </c>
      <c r="K29" s="7">
        <v>25</v>
      </c>
      <c r="L29" s="7"/>
      <c r="M29" s="7"/>
      <c r="N29" s="7"/>
      <c r="O29" s="7"/>
      <c r="P29" s="7"/>
      <c r="Q29" s="7"/>
      <c r="R29" s="45">
        <v>390</v>
      </c>
      <c r="S29" s="45">
        <v>390</v>
      </c>
      <c r="T29" s="45"/>
      <c r="U29" s="45"/>
      <c r="V29" s="46">
        <f t="shared" si="0"/>
        <v>22</v>
      </c>
      <c r="W29" s="46">
        <f t="shared" si="1"/>
        <v>25</v>
      </c>
      <c r="X29" s="46">
        <f t="shared" si="2"/>
        <v>0</v>
      </c>
      <c r="Y29" s="169">
        <f t="shared" si="3"/>
        <v>0</v>
      </c>
      <c r="Z29" s="250"/>
      <c r="AA29" s="202"/>
      <c r="AB29" s="202"/>
      <c r="AC29" s="202"/>
      <c r="AD29" s="202"/>
      <c r="AE29" s="202"/>
      <c r="AF29" s="202"/>
      <c r="AG29" s="202"/>
      <c r="AH29" s="202"/>
      <c r="AI29" s="186"/>
      <c r="AJ29" s="186"/>
    </row>
    <row r="30" spans="1:36" ht="18.75" x14ac:dyDescent="0.25">
      <c r="A30" s="333"/>
      <c r="B30" s="371"/>
      <c r="C30" s="373"/>
      <c r="D30" s="373"/>
      <c r="E30" s="41" t="s">
        <v>696</v>
      </c>
      <c r="F30" s="41">
        <v>24</v>
      </c>
      <c r="G30" s="41">
        <v>20</v>
      </c>
      <c r="H30" s="41">
        <v>22</v>
      </c>
      <c r="I30" s="41">
        <v>28</v>
      </c>
      <c r="J30" s="41">
        <v>24</v>
      </c>
      <c r="K30" s="41">
        <v>26</v>
      </c>
      <c r="L30" s="41"/>
      <c r="M30" s="41"/>
      <c r="N30" s="41"/>
      <c r="O30" s="41"/>
      <c r="P30" s="41"/>
      <c r="Q30" s="41"/>
      <c r="R30" s="47">
        <v>390</v>
      </c>
      <c r="S30" s="47">
        <v>390</v>
      </c>
      <c r="T30" s="47"/>
      <c r="U30" s="47"/>
      <c r="V30" s="46">
        <f t="shared" si="0"/>
        <v>22</v>
      </c>
      <c r="W30" s="46">
        <f t="shared" si="1"/>
        <v>26</v>
      </c>
      <c r="X30" s="46">
        <f t="shared" si="2"/>
        <v>0</v>
      </c>
      <c r="Y30" s="169">
        <f t="shared" si="3"/>
        <v>0</v>
      </c>
      <c r="Z30" s="250"/>
      <c r="AA30" s="202"/>
      <c r="AB30" s="202"/>
      <c r="AC30" s="202"/>
      <c r="AD30" s="202"/>
      <c r="AE30" s="202"/>
      <c r="AF30" s="202"/>
      <c r="AG30" s="202"/>
      <c r="AH30" s="202"/>
      <c r="AI30" s="186"/>
      <c r="AJ30" s="186"/>
    </row>
    <row r="31" spans="1:36" ht="18.75" x14ac:dyDescent="0.25">
      <c r="A31" s="333"/>
      <c r="B31" s="371"/>
      <c r="C31" s="373"/>
      <c r="D31" s="373"/>
      <c r="E31" s="7" t="s">
        <v>697</v>
      </c>
      <c r="F31" s="7">
        <v>10</v>
      </c>
      <c r="G31" s="7">
        <v>10</v>
      </c>
      <c r="H31" s="7">
        <v>10</v>
      </c>
      <c r="I31" s="7">
        <v>10</v>
      </c>
      <c r="J31" s="7">
        <v>10</v>
      </c>
      <c r="K31" s="7">
        <v>10</v>
      </c>
      <c r="L31" s="7"/>
      <c r="M31" s="7"/>
      <c r="N31" s="7"/>
      <c r="O31" s="7"/>
      <c r="P31" s="7"/>
      <c r="Q31" s="7"/>
      <c r="R31" s="45">
        <v>390</v>
      </c>
      <c r="S31" s="45">
        <v>390</v>
      </c>
      <c r="T31" s="45"/>
      <c r="U31" s="45"/>
      <c r="V31" s="46">
        <f t="shared" si="0"/>
        <v>10</v>
      </c>
      <c r="W31" s="46">
        <f t="shared" si="1"/>
        <v>10</v>
      </c>
      <c r="X31" s="46">
        <f t="shared" si="2"/>
        <v>0</v>
      </c>
      <c r="Y31" s="169">
        <f t="shared" si="3"/>
        <v>0</v>
      </c>
      <c r="Z31" s="250"/>
      <c r="AA31" s="202"/>
      <c r="AB31" s="202"/>
      <c r="AC31" s="202"/>
      <c r="AD31" s="202"/>
      <c r="AE31" s="202"/>
      <c r="AF31" s="202"/>
      <c r="AG31" s="202"/>
      <c r="AH31" s="202"/>
      <c r="AI31" s="186"/>
      <c r="AJ31" s="186"/>
    </row>
    <row r="32" spans="1:36" ht="18.75" x14ac:dyDescent="0.25">
      <c r="A32" s="333"/>
      <c r="B32" s="371"/>
      <c r="C32" s="373"/>
      <c r="D32" s="373"/>
      <c r="E32" s="41" t="s">
        <v>698</v>
      </c>
      <c r="F32" s="41">
        <v>24</v>
      </c>
      <c r="G32" s="41">
        <v>25</v>
      </c>
      <c r="H32" s="41">
        <v>26</v>
      </c>
      <c r="I32" s="41">
        <v>9</v>
      </c>
      <c r="J32" s="41">
        <v>10</v>
      </c>
      <c r="K32" s="41">
        <v>11</v>
      </c>
      <c r="L32" s="41"/>
      <c r="M32" s="41"/>
      <c r="N32" s="41"/>
      <c r="O32" s="41"/>
      <c r="P32" s="41"/>
      <c r="Q32" s="41"/>
      <c r="R32" s="47">
        <v>390</v>
      </c>
      <c r="S32" s="47">
        <v>390</v>
      </c>
      <c r="T32" s="47"/>
      <c r="U32" s="47"/>
      <c r="V32" s="46">
        <f t="shared" si="0"/>
        <v>25</v>
      </c>
      <c r="W32" s="46">
        <f t="shared" si="1"/>
        <v>10</v>
      </c>
      <c r="X32" s="46">
        <f t="shared" si="2"/>
        <v>0</v>
      </c>
      <c r="Y32" s="169">
        <f t="shared" si="3"/>
        <v>0</v>
      </c>
      <c r="Z32" s="250"/>
      <c r="AA32" s="202"/>
      <c r="AB32" s="202"/>
      <c r="AC32" s="202"/>
      <c r="AD32" s="202"/>
      <c r="AE32" s="202"/>
      <c r="AF32" s="202"/>
      <c r="AG32" s="202"/>
      <c r="AH32" s="202"/>
      <c r="AI32" s="186"/>
      <c r="AJ32" s="186"/>
    </row>
    <row r="33" spans="1:36" ht="18.75" x14ac:dyDescent="0.25">
      <c r="A33" s="333"/>
      <c r="B33" s="371"/>
      <c r="C33" s="373"/>
      <c r="D33" s="373"/>
      <c r="E33" s="7" t="s">
        <v>699</v>
      </c>
      <c r="F33" s="7">
        <v>10</v>
      </c>
      <c r="G33" s="7">
        <v>11</v>
      </c>
      <c r="H33" s="7">
        <v>9</v>
      </c>
      <c r="I33" s="7">
        <v>25</v>
      </c>
      <c r="J33" s="7">
        <v>27</v>
      </c>
      <c r="K33" s="7">
        <v>23</v>
      </c>
      <c r="L33" s="7"/>
      <c r="M33" s="7"/>
      <c r="N33" s="7"/>
      <c r="O33" s="7"/>
      <c r="P33" s="7"/>
      <c r="Q33" s="7"/>
      <c r="R33" s="45">
        <v>390</v>
      </c>
      <c r="S33" s="45">
        <v>390</v>
      </c>
      <c r="T33" s="45"/>
      <c r="U33" s="45"/>
      <c r="V33" s="46">
        <f t="shared" si="0"/>
        <v>10</v>
      </c>
      <c r="W33" s="46">
        <f t="shared" si="1"/>
        <v>25</v>
      </c>
      <c r="X33" s="46">
        <f t="shared" si="2"/>
        <v>0</v>
      </c>
      <c r="Y33" s="169">
        <f t="shared" si="3"/>
        <v>0</v>
      </c>
      <c r="Z33" s="250"/>
      <c r="AA33" s="202"/>
      <c r="AB33" s="202"/>
      <c r="AC33" s="202"/>
      <c r="AD33" s="202"/>
      <c r="AE33" s="202"/>
      <c r="AF33" s="202"/>
      <c r="AG33" s="202"/>
      <c r="AH33" s="202"/>
      <c r="AI33" s="186"/>
      <c r="AJ33" s="186"/>
    </row>
    <row r="34" spans="1:36" ht="18.75" x14ac:dyDescent="0.25">
      <c r="A34" s="333"/>
      <c r="B34" s="371"/>
      <c r="C34" s="373"/>
      <c r="D34" s="373"/>
      <c r="E34" s="41" t="s">
        <v>700</v>
      </c>
      <c r="F34" s="41">
        <v>21</v>
      </c>
      <c r="G34" s="41">
        <v>20</v>
      </c>
      <c r="H34" s="41">
        <v>22</v>
      </c>
      <c r="I34" s="41">
        <v>27</v>
      </c>
      <c r="J34" s="41">
        <v>25</v>
      </c>
      <c r="K34" s="41">
        <v>23</v>
      </c>
      <c r="L34" s="41"/>
      <c r="M34" s="41"/>
      <c r="N34" s="41"/>
      <c r="O34" s="41"/>
      <c r="P34" s="41"/>
      <c r="Q34" s="41"/>
      <c r="R34" s="47">
        <v>390</v>
      </c>
      <c r="S34" s="47">
        <v>390</v>
      </c>
      <c r="T34" s="47"/>
      <c r="U34" s="47"/>
      <c r="V34" s="46">
        <f t="shared" si="0"/>
        <v>21</v>
      </c>
      <c r="W34" s="46">
        <f t="shared" si="1"/>
        <v>25</v>
      </c>
      <c r="X34" s="46">
        <f t="shared" si="2"/>
        <v>0</v>
      </c>
      <c r="Y34" s="169">
        <f t="shared" si="3"/>
        <v>0</v>
      </c>
      <c r="Z34" s="250"/>
      <c r="AA34" s="202"/>
      <c r="AB34" s="202"/>
      <c r="AC34" s="202"/>
      <c r="AD34" s="202"/>
      <c r="AE34" s="202"/>
      <c r="AF34" s="202"/>
      <c r="AG34" s="202"/>
      <c r="AH34" s="202"/>
      <c r="AI34" s="186"/>
      <c r="AJ34" s="186"/>
    </row>
    <row r="35" spans="1:36" ht="18.75" x14ac:dyDescent="0.25">
      <c r="A35" s="333"/>
      <c r="B35" s="371"/>
      <c r="C35" s="373"/>
      <c r="D35" s="373"/>
      <c r="E35" s="7" t="s">
        <v>701</v>
      </c>
      <c r="F35" s="7">
        <v>5</v>
      </c>
      <c r="G35" s="7">
        <v>5</v>
      </c>
      <c r="H35" s="7">
        <v>5</v>
      </c>
      <c r="I35" s="7">
        <v>5</v>
      </c>
      <c r="J35" s="7">
        <v>5</v>
      </c>
      <c r="K35" s="7">
        <v>5</v>
      </c>
      <c r="L35" s="7"/>
      <c r="M35" s="7"/>
      <c r="N35" s="7"/>
      <c r="O35" s="7"/>
      <c r="P35" s="7"/>
      <c r="Q35" s="7"/>
      <c r="R35" s="45">
        <v>390</v>
      </c>
      <c r="S35" s="45">
        <v>390</v>
      </c>
      <c r="T35" s="45"/>
      <c r="U35" s="45"/>
      <c r="V35" s="46">
        <f t="shared" si="0"/>
        <v>5</v>
      </c>
      <c r="W35" s="46">
        <f t="shared" si="1"/>
        <v>5</v>
      </c>
      <c r="X35" s="46">
        <f t="shared" si="2"/>
        <v>0</v>
      </c>
      <c r="Y35" s="169">
        <f t="shared" si="3"/>
        <v>0</v>
      </c>
      <c r="Z35" s="250"/>
      <c r="AA35" s="202"/>
      <c r="AB35" s="202"/>
      <c r="AC35" s="202"/>
      <c r="AD35" s="202"/>
      <c r="AE35" s="202"/>
      <c r="AF35" s="202"/>
      <c r="AG35" s="202"/>
      <c r="AH35" s="202"/>
      <c r="AI35" s="186"/>
      <c r="AJ35" s="186"/>
    </row>
    <row r="36" spans="1:36" ht="18.75" x14ac:dyDescent="0.25">
      <c r="A36" s="333"/>
      <c r="B36" s="371"/>
      <c r="C36" s="373"/>
      <c r="D36" s="373"/>
      <c r="E36" s="41" t="s">
        <v>702</v>
      </c>
      <c r="F36" s="41">
        <v>2</v>
      </c>
      <c r="G36" s="41">
        <v>2</v>
      </c>
      <c r="H36" s="41">
        <v>2</v>
      </c>
      <c r="I36" s="41">
        <v>2</v>
      </c>
      <c r="J36" s="41">
        <v>2</v>
      </c>
      <c r="K36" s="41">
        <v>2</v>
      </c>
      <c r="L36" s="41"/>
      <c r="M36" s="41"/>
      <c r="N36" s="41"/>
      <c r="O36" s="41"/>
      <c r="P36" s="41"/>
      <c r="Q36" s="41"/>
      <c r="R36" s="47">
        <v>390</v>
      </c>
      <c r="S36" s="47">
        <v>390</v>
      </c>
      <c r="T36" s="47"/>
      <c r="U36" s="47"/>
      <c r="V36" s="46">
        <f t="shared" si="0"/>
        <v>2</v>
      </c>
      <c r="W36" s="46">
        <f t="shared" si="1"/>
        <v>2</v>
      </c>
      <c r="X36" s="46">
        <f t="shared" si="2"/>
        <v>0</v>
      </c>
      <c r="Y36" s="169">
        <f t="shared" si="3"/>
        <v>0</v>
      </c>
      <c r="Z36" s="250"/>
      <c r="AA36" s="202"/>
      <c r="AB36" s="202"/>
      <c r="AC36" s="202"/>
      <c r="AD36" s="202"/>
      <c r="AE36" s="202"/>
      <c r="AF36" s="202"/>
      <c r="AG36" s="202"/>
      <c r="AH36" s="202"/>
      <c r="AI36" s="186"/>
      <c r="AJ36" s="186"/>
    </row>
    <row r="37" spans="1:36" ht="18.75" x14ac:dyDescent="0.25">
      <c r="A37" s="333"/>
      <c r="B37" s="371"/>
      <c r="C37" s="373"/>
      <c r="D37" s="373"/>
      <c r="E37" s="7" t="s">
        <v>303</v>
      </c>
      <c r="F37" s="7">
        <v>30</v>
      </c>
      <c r="G37" s="7">
        <v>35</v>
      </c>
      <c r="H37" s="7">
        <v>37</v>
      </c>
      <c r="I37" s="7">
        <v>36</v>
      </c>
      <c r="J37" s="7">
        <v>38</v>
      </c>
      <c r="K37" s="7">
        <v>34</v>
      </c>
      <c r="L37" s="7"/>
      <c r="M37" s="7"/>
      <c r="N37" s="7"/>
      <c r="O37" s="7"/>
      <c r="P37" s="7"/>
      <c r="Q37" s="7"/>
      <c r="R37" s="45">
        <v>390</v>
      </c>
      <c r="S37" s="45">
        <v>390</v>
      </c>
      <c r="T37" s="45"/>
      <c r="U37" s="45"/>
      <c r="V37" s="46">
        <f t="shared" si="0"/>
        <v>34</v>
      </c>
      <c r="W37" s="46">
        <f t="shared" si="1"/>
        <v>36</v>
      </c>
      <c r="X37" s="46">
        <f t="shared" si="2"/>
        <v>0</v>
      </c>
      <c r="Y37" s="169">
        <f t="shared" si="3"/>
        <v>0</v>
      </c>
      <c r="Z37" s="250"/>
      <c r="AA37" s="202"/>
      <c r="AB37" s="202"/>
      <c r="AC37" s="202"/>
      <c r="AD37" s="202"/>
      <c r="AE37" s="202"/>
      <c r="AF37" s="202"/>
      <c r="AG37" s="202"/>
      <c r="AH37" s="202"/>
      <c r="AI37" s="186"/>
      <c r="AJ37" s="186"/>
    </row>
    <row r="38" spans="1:36" ht="18.75" x14ac:dyDescent="0.25">
      <c r="A38" s="333"/>
      <c r="B38" s="371"/>
      <c r="C38" s="373"/>
      <c r="D38" s="37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7"/>
      <c r="S38" s="47"/>
      <c r="T38" s="47"/>
      <c r="U38" s="47"/>
      <c r="V38" s="46">
        <f t="shared" si="0"/>
        <v>0</v>
      </c>
      <c r="W38" s="46">
        <f t="shared" si="1"/>
        <v>0</v>
      </c>
      <c r="X38" s="46">
        <f t="shared" si="2"/>
        <v>0</v>
      </c>
      <c r="Y38" s="169">
        <f t="shared" si="3"/>
        <v>0</v>
      </c>
      <c r="Z38" s="250"/>
      <c r="AA38" s="202"/>
      <c r="AB38" s="202"/>
      <c r="AC38" s="202"/>
      <c r="AD38" s="202"/>
      <c r="AE38" s="202"/>
      <c r="AF38" s="202"/>
      <c r="AG38" s="202"/>
      <c r="AH38" s="202"/>
      <c r="AI38" s="186"/>
      <c r="AJ38" s="186"/>
    </row>
    <row r="39" spans="1:36" ht="19.5" thickBot="1" x14ac:dyDescent="0.3">
      <c r="A39" s="334"/>
      <c r="B39" s="372"/>
      <c r="C39" s="356"/>
      <c r="D39" s="35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52"/>
      <c r="S39" s="52"/>
      <c r="T39" s="52"/>
      <c r="U39" s="52"/>
      <c r="V39" s="50">
        <f t="shared" si="0"/>
        <v>0</v>
      </c>
      <c r="W39" s="50">
        <f t="shared" si="1"/>
        <v>0</v>
      </c>
      <c r="X39" s="50">
        <f t="shared" si="2"/>
        <v>0</v>
      </c>
      <c r="Y39" s="170">
        <f t="shared" si="3"/>
        <v>0</v>
      </c>
      <c r="Z39" s="251"/>
      <c r="AA39" s="203"/>
      <c r="AB39" s="203"/>
      <c r="AC39" s="203"/>
      <c r="AD39" s="203"/>
      <c r="AE39" s="203"/>
      <c r="AF39" s="203"/>
      <c r="AG39" s="203"/>
      <c r="AH39" s="203"/>
      <c r="AI39" s="187"/>
      <c r="AJ39" s="187"/>
    </row>
    <row r="40" spans="1:36" ht="15.75" x14ac:dyDescent="0.25">
      <c r="A40" s="332">
        <v>4</v>
      </c>
      <c r="B40" s="370" t="s">
        <v>20</v>
      </c>
      <c r="C40" s="355" t="s">
        <v>709</v>
      </c>
      <c r="D40" s="355">
        <f>(250+250)*0.9</f>
        <v>450</v>
      </c>
      <c r="E40" s="18" t="s">
        <v>703</v>
      </c>
      <c r="F40" s="18">
        <v>12</v>
      </c>
      <c r="G40" s="18">
        <v>12</v>
      </c>
      <c r="H40" s="18">
        <v>12</v>
      </c>
      <c r="I40" s="18">
        <v>2</v>
      </c>
      <c r="J40" s="18">
        <v>2</v>
      </c>
      <c r="K40" s="18">
        <v>2</v>
      </c>
      <c r="L40" s="18"/>
      <c r="M40" s="18"/>
      <c r="N40" s="18"/>
      <c r="O40" s="18"/>
      <c r="P40" s="18"/>
      <c r="Q40" s="18"/>
      <c r="R40" s="18">
        <v>390</v>
      </c>
      <c r="S40" s="18">
        <v>390</v>
      </c>
      <c r="T40" s="18"/>
      <c r="U40" s="18"/>
      <c r="V40" s="93">
        <f t="shared" si="0"/>
        <v>12</v>
      </c>
      <c r="W40" s="93">
        <f t="shared" si="1"/>
        <v>2</v>
      </c>
      <c r="X40" s="93">
        <f t="shared" si="2"/>
        <v>0</v>
      </c>
      <c r="Y40" s="179">
        <f t="shared" si="3"/>
        <v>0</v>
      </c>
      <c r="Z40" s="366">
        <f>SUM(V40:V47)</f>
        <v>114</v>
      </c>
      <c r="AA40" s="364">
        <f>SUM(W40:W47)</f>
        <v>101</v>
      </c>
      <c r="AB40" s="364">
        <f>SUM(X40:X47)</f>
        <v>0</v>
      </c>
      <c r="AC40" s="364">
        <f>SUM(Y40:Y47)</f>
        <v>0</v>
      </c>
      <c r="AD40" s="361">
        <f t="shared" ref="AD40" si="9">Z40*0.38*0.9*SQRT(3)</f>
        <v>67.529196885495381</v>
      </c>
      <c r="AE40" s="361">
        <f t="shared" si="4"/>
        <v>59.828498995044157</v>
      </c>
      <c r="AF40" s="361">
        <f t="shared" si="4"/>
        <v>0</v>
      </c>
      <c r="AG40" s="361">
        <f t="shared" si="4"/>
        <v>0</v>
      </c>
      <c r="AH40" s="364">
        <f>MAX(Z40:AC47)</f>
        <v>114</v>
      </c>
      <c r="AI40" s="552">
        <f t="shared" ref="AI40" si="10">AH40*0.38*0.9*SQRT(3)</f>
        <v>67.529196885495381</v>
      </c>
      <c r="AJ40" s="552">
        <f>D40-AI40</f>
        <v>382.47080311450463</v>
      </c>
    </row>
    <row r="41" spans="1:36" ht="15.75" x14ac:dyDescent="0.25">
      <c r="A41" s="333"/>
      <c r="B41" s="371"/>
      <c r="C41" s="373"/>
      <c r="D41" s="373"/>
      <c r="E41" s="7" t="s">
        <v>704</v>
      </c>
      <c r="F41" s="7">
        <v>11</v>
      </c>
      <c r="G41" s="7">
        <v>9</v>
      </c>
      <c r="H41" s="7">
        <v>13</v>
      </c>
      <c r="I41" s="7">
        <v>4</v>
      </c>
      <c r="J41" s="7">
        <v>4</v>
      </c>
      <c r="K41" s="7">
        <v>4</v>
      </c>
      <c r="L41" s="7"/>
      <c r="M41" s="7"/>
      <c r="N41" s="7"/>
      <c r="O41" s="7"/>
      <c r="P41" s="7"/>
      <c r="Q41" s="7"/>
      <c r="R41" s="73">
        <v>390</v>
      </c>
      <c r="S41" s="73">
        <v>390</v>
      </c>
      <c r="T41" s="73"/>
      <c r="U41" s="73"/>
      <c r="V41" s="82">
        <f t="shared" si="0"/>
        <v>11</v>
      </c>
      <c r="W41" s="82">
        <f t="shared" si="1"/>
        <v>4</v>
      </c>
      <c r="X41" s="82">
        <f t="shared" si="2"/>
        <v>0</v>
      </c>
      <c r="Y41" s="177">
        <f t="shared" si="3"/>
        <v>0</v>
      </c>
      <c r="Z41" s="367"/>
      <c r="AA41" s="362"/>
      <c r="AB41" s="362"/>
      <c r="AC41" s="362"/>
      <c r="AD41" s="362"/>
      <c r="AE41" s="362"/>
      <c r="AF41" s="362"/>
      <c r="AG41" s="362"/>
      <c r="AH41" s="362"/>
      <c r="AI41" s="553"/>
      <c r="AJ41" s="553"/>
    </row>
    <row r="42" spans="1:36" ht="15.75" x14ac:dyDescent="0.25">
      <c r="A42" s="333"/>
      <c r="B42" s="371"/>
      <c r="C42" s="373"/>
      <c r="D42" s="373"/>
      <c r="E42" s="41" t="s">
        <v>705</v>
      </c>
      <c r="F42" s="41">
        <v>1</v>
      </c>
      <c r="G42" s="41">
        <v>1</v>
      </c>
      <c r="H42" s="41">
        <v>1</v>
      </c>
      <c r="I42" s="41">
        <v>2</v>
      </c>
      <c r="J42" s="41">
        <v>2</v>
      </c>
      <c r="K42" s="41">
        <v>2</v>
      </c>
      <c r="L42" s="41"/>
      <c r="M42" s="41"/>
      <c r="N42" s="41"/>
      <c r="O42" s="41"/>
      <c r="P42" s="41"/>
      <c r="Q42" s="41"/>
      <c r="R42" s="41">
        <v>390</v>
      </c>
      <c r="S42" s="41">
        <v>390</v>
      </c>
      <c r="T42" s="41"/>
      <c r="U42" s="41"/>
      <c r="V42" s="82">
        <f t="shared" si="0"/>
        <v>1</v>
      </c>
      <c r="W42" s="82">
        <f t="shared" si="1"/>
        <v>2</v>
      </c>
      <c r="X42" s="82">
        <f t="shared" si="2"/>
        <v>0</v>
      </c>
      <c r="Y42" s="177">
        <f t="shared" si="3"/>
        <v>0</v>
      </c>
      <c r="Z42" s="367"/>
      <c r="AA42" s="362"/>
      <c r="AB42" s="362"/>
      <c r="AC42" s="362"/>
      <c r="AD42" s="362"/>
      <c r="AE42" s="362"/>
      <c r="AF42" s="362"/>
      <c r="AG42" s="362"/>
      <c r="AH42" s="362"/>
      <c r="AI42" s="553"/>
      <c r="AJ42" s="553"/>
    </row>
    <row r="43" spans="1:36" ht="31.5" x14ac:dyDescent="0.25">
      <c r="A43" s="333"/>
      <c r="B43" s="371"/>
      <c r="C43" s="373"/>
      <c r="D43" s="373"/>
      <c r="E43" s="7" t="s">
        <v>706</v>
      </c>
      <c r="F43" s="7">
        <v>28</v>
      </c>
      <c r="G43" s="7">
        <v>32</v>
      </c>
      <c r="H43" s="7">
        <v>30</v>
      </c>
      <c r="I43" s="7">
        <v>30</v>
      </c>
      <c r="J43" s="7">
        <v>31</v>
      </c>
      <c r="K43" s="7">
        <v>32</v>
      </c>
      <c r="L43" s="7"/>
      <c r="M43" s="7"/>
      <c r="N43" s="7"/>
      <c r="O43" s="7"/>
      <c r="P43" s="7"/>
      <c r="Q43" s="7"/>
      <c r="R43" s="73">
        <v>390</v>
      </c>
      <c r="S43" s="73">
        <v>390</v>
      </c>
      <c r="T43" s="73"/>
      <c r="U43" s="73"/>
      <c r="V43" s="82">
        <f t="shared" si="0"/>
        <v>30</v>
      </c>
      <c r="W43" s="82">
        <f t="shared" si="1"/>
        <v>31</v>
      </c>
      <c r="X43" s="82">
        <f t="shared" si="2"/>
        <v>0</v>
      </c>
      <c r="Y43" s="177">
        <f t="shared" si="3"/>
        <v>0</v>
      </c>
      <c r="Z43" s="367"/>
      <c r="AA43" s="362"/>
      <c r="AB43" s="362"/>
      <c r="AC43" s="362"/>
      <c r="AD43" s="362"/>
      <c r="AE43" s="362"/>
      <c r="AF43" s="362"/>
      <c r="AG43" s="362"/>
      <c r="AH43" s="362"/>
      <c r="AI43" s="553"/>
      <c r="AJ43" s="553"/>
    </row>
    <row r="44" spans="1:36" ht="15.75" x14ac:dyDescent="0.25">
      <c r="A44" s="333"/>
      <c r="B44" s="371"/>
      <c r="C44" s="373"/>
      <c r="D44" s="373"/>
      <c r="E44" s="41" t="s">
        <v>694</v>
      </c>
      <c r="F44" s="41">
        <v>30</v>
      </c>
      <c r="G44" s="41">
        <v>28</v>
      </c>
      <c r="H44" s="41">
        <v>32</v>
      </c>
      <c r="I44" s="41">
        <v>30</v>
      </c>
      <c r="J44" s="41">
        <v>31</v>
      </c>
      <c r="K44" s="41">
        <v>29</v>
      </c>
      <c r="L44" s="41"/>
      <c r="M44" s="41"/>
      <c r="N44" s="41"/>
      <c r="O44" s="41"/>
      <c r="P44" s="41"/>
      <c r="Q44" s="41"/>
      <c r="R44" s="41">
        <v>390</v>
      </c>
      <c r="S44" s="41">
        <v>390</v>
      </c>
      <c r="T44" s="41"/>
      <c r="U44" s="41"/>
      <c r="V44" s="82">
        <f t="shared" si="0"/>
        <v>30</v>
      </c>
      <c r="W44" s="82">
        <f t="shared" si="1"/>
        <v>30</v>
      </c>
      <c r="X44" s="82">
        <f t="shared" si="2"/>
        <v>0</v>
      </c>
      <c r="Y44" s="177">
        <f t="shared" si="3"/>
        <v>0</v>
      </c>
      <c r="Z44" s="367"/>
      <c r="AA44" s="362"/>
      <c r="AB44" s="362"/>
      <c r="AC44" s="362"/>
      <c r="AD44" s="362"/>
      <c r="AE44" s="362"/>
      <c r="AF44" s="362"/>
      <c r="AG44" s="362"/>
      <c r="AH44" s="362"/>
      <c r="AI44" s="553"/>
      <c r="AJ44" s="553"/>
    </row>
    <row r="45" spans="1:36" ht="15.75" x14ac:dyDescent="0.25">
      <c r="A45" s="333"/>
      <c r="B45" s="371"/>
      <c r="C45" s="373"/>
      <c r="D45" s="373"/>
      <c r="E45" s="7" t="s">
        <v>707</v>
      </c>
      <c r="F45" s="7">
        <v>12</v>
      </c>
      <c r="G45" s="7">
        <v>11</v>
      </c>
      <c r="H45" s="7">
        <v>13</v>
      </c>
      <c r="I45" s="7">
        <v>11</v>
      </c>
      <c r="J45" s="7">
        <v>13</v>
      </c>
      <c r="K45" s="7">
        <v>12</v>
      </c>
      <c r="L45" s="7"/>
      <c r="M45" s="7"/>
      <c r="N45" s="7"/>
      <c r="O45" s="7"/>
      <c r="P45" s="7"/>
      <c r="Q45" s="7"/>
      <c r="R45" s="73">
        <v>390</v>
      </c>
      <c r="S45" s="73">
        <v>390</v>
      </c>
      <c r="T45" s="73"/>
      <c r="U45" s="73"/>
      <c r="V45" s="82">
        <f t="shared" si="0"/>
        <v>12</v>
      </c>
      <c r="W45" s="82">
        <f t="shared" si="1"/>
        <v>12</v>
      </c>
      <c r="X45" s="82">
        <f t="shared" si="2"/>
        <v>0</v>
      </c>
      <c r="Y45" s="177">
        <f t="shared" si="3"/>
        <v>0</v>
      </c>
      <c r="Z45" s="367"/>
      <c r="AA45" s="362"/>
      <c r="AB45" s="362"/>
      <c r="AC45" s="362"/>
      <c r="AD45" s="362"/>
      <c r="AE45" s="362"/>
      <c r="AF45" s="362"/>
      <c r="AG45" s="362"/>
      <c r="AH45" s="362"/>
      <c r="AI45" s="553"/>
      <c r="AJ45" s="553"/>
    </row>
    <row r="46" spans="1:36" ht="15.75" x14ac:dyDescent="0.25">
      <c r="A46" s="333"/>
      <c r="B46" s="371"/>
      <c r="C46" s="373"/>
      <c r="D46" s="373"/>
      <c r="E46" s="41" t="s">
        <v>708</v>
      </c>
      <c r="F46" s="41">
        <v>16</v>
      </c>
      <c r="G46" s="41">
        <v>20</v>
      </c>
      <c r="H46" s="41">
        <v>18</v>
      </c>
      <c r="I46" s="41">
        <v>22</v>
      </c>
      <c r="J46" s="41">
        <v>18</v>
      </c>
      <c r="K46" s="41">
        <v>20</v>
      </c>
      <c r="L46" s="41"/>
      <c r="M46" s="41"/>
      <c r="N46" s="41"/>
      <c r="O46" s="41"/>
      <c r="P46" s="41"/>
      <c r="Q46" s="41"/>
      <c r="R46" s="72">
        <v>390</v>
      </c>
      <c r="S46" s="72">
        <v>390</v>
      </c>
      <c r="T46" s="72"/>
      <c r="U46" s="72"/>
      <c r="V46" s="82">
        <f t="shared" si="0"/>
        <v>18</v>
      </c>
      <c r="W46" s="82">
        <f t="shared" si="1"/>
        <v>20</v>
      </c>
      <c r="X46" s="82">
        <f t="shared" si="2"/>
        <v>0</v>
      </c>
      <c r="Y46" s="177">
        <f t="shared" si="3"/>
        <v>0</v>
      </c>
      <c r="Z46" s="367"/>
      <c r="AA46" s="362"/>
      <c r="AB46" s="362"/>
      <c r="AC46" s="362"/>
      <c r="AD46" s="362"/>
      <c r="AE46" s="362"/>
      <c r="AF46" s="362"/>
      <c r="AG46" s="362"/>
      <c r="AH46" s="362"/>
      <c r="AI46" s="553"/>
      <c r="AJ46" s="553"/>
    </row>
    <row r="47" spans="1:36" ht="16.5" thickBot="1" x14ac:dyDescent="0.3">
      <c r="A47" s="334"/>
      <c r="B47" s="372"/>
      <c r="C47" s="356"/>
      <c r="D47" s="35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70"/>
      <c r="S47" s="70"/>
      <c r="T47" s="70"/>
      <c r="U47" s="70"/>
      <c r="V47" s="84">
        <f t="shared" si="0"/>
        <v>0</v>
      </c>
      <c r="W47" s="84">
        <f t="shared" si="1"/>
        <v>0</v>
      </c>
      <c r="X47" s="84">
        <f t="shared" si="2"/>
        <v>0</v>
      </c>
      <c r="Y47" s="178">
        <f t="shared" si="3"/>
        <v>0</v>
      </c>
      <c r="Z47" s="368"/>
      <c r="AA47" s="363"/>
      <c r="AB47" s="363"/>
      <c r="AC47" s="363"/>
      <c r="AD47" s="363"/>
      <c r="AE47" s="363"/>
      <c r="AF47" s="363"/>
      <c r="AG47" s="363"/>
      <c r="AH47" s="363"/>
      <c r="AI47" s="554"/>
      <c r="AJ47" s="554"/>
    </row>
    <row r="48" spans="1:36" ht="15.75" x14ac:dyDescent="0.25">
      <c r="A48" s="332">
        <v>5</v>
      </c>
      <c r="B48" s="370" t="s">
        <v>28</v>
      </c>
      <c r="C48" s="359" t="s">
        <v>18</v>
      </c>
      <c r="D48" s="359">
        <f>160*0.9</f>
        <v>144</v>
      </c>
      <c r="E48" s="18" t="s">
        <v>710</v>
      </c>
      <c r="F48" s="18">
        <v>3.5</v>
      </c>
      <c r="G48" s="18">
        <v>3.5</v>
      </c>
      <c r="H48" s="18">
        <v>3.5</v>
      </c>
      <c r="I48" s="18">
        <v>3.5</v>
      </c>
      <c r="J48" s="18">
        <v>3.5</v>
      </c>
      <c r="K48" s="18">
        <v>3.5</v>
      </c>
      <c r="L48" s="18"/>
      <c r="M48" s="18"/>
      <c r="N48" s="18"/>
      <c r="O48" s="18"/>
      <c r="P48" s="18"/>
      <c r="Q48" s="18"/>
      <c r="R48" s="18">
        <v>390</v>
      </c>
      <c r="S48" s="18">
        <v>390</v>
      </c>
      <c r="T48" s="18"/>
      <c r="U48" s="18"/>
      <c r="V48" s="93">
        <f t="shared" si="0"/>
        <v>3.5</v>
      </c>
      <c r="W48" s="93">
        <f t="shared" si="1"/>
        <v>3.5</v>
      </c>
      <c r="X48" s="93">
        <f t="shared" si="2"/>
        <v>0</v>
      </c>
      <c r="Y48" s="179">
        <f t="shared" si="3"/>
        <v>0</v>
      </c>
      <c r="Z48" s="366">
        <f>SUM(V48:V52)</f>
        <v>40.5</v>
      </c>
      <c r="AA48" s="364">
        <f>SUM(W48:W52)</f>
        <v>36.5</v>
      </c>
      <c r="AB48" s="364">
        <f>SUM(X48:X52)</f>
        <v>0</v>
      </c>
      <c r="AC48" s="364">
        <f>SUM(Y48:Y52)</f>
        <v>0</v>
      </c>
      <c r="AD48" s="361">
        <f t="shared" ref="AD48" si="11">Z48*0.38*0.9*SQRT(3)</f>
        <v>23.99063573563652</v>
      </c>
      <c r="AE48" s="361">
        <f t="shared" si="4"/>
        <v>21.621190230882295</v>
      </c>
      <c r="AF48" s="361">
        <f t="shared" si="4"/>
        <v>0</v>
      </c>
      <c r="AG48" s="361">
        <f t="shared" si="4"/>
        <v>0</v>
      </c>
      <c r="AH48" s="364">
        <f>MAX(Z48:AC52)</f>
        <v>40.5</v>
      </c>
      <c r="AI48" s="552">
        <f t="shared" ref="AI48" si="12">AH48*0.38*0.9*SQRT(3)</f>
        <v>23.99063573563652</v>
      </c>
      <c r="AJ48" s="552">
        <f>D48-AI48</f>
        <v>120.00936426436348</v>
      </c>
    </row>
    <row r="49" spans="1:36" ht="15.75" x14ac:dyDescent="0.25">
      <c r="A49" s="333"/>
      <c r="B49" s="371"/>
      <c r="C49" s="369"/>
      <c r="D49" s="369"/>
      <c r="E49" s="7" t="s">
        <v>711</v>
      </c>
      <c r="F49" s="7">
        <v>8</v>
      </c>
      <c r="G49" s="7">
        <v>7</v>
      </c>
      <c r="H49" s="7">
        <v>9</v>
      </c>
      <c r="I49" s="7">
        <v>9</v>
      </c>
      <c r="J49" s="7">
        <v>7</v>
      </c>
      <c r="K49" s="7">
        <v>8</v>
      </c>
      <c r="L49" s="7"/>
      <c r="M49" s="7"/>
      <c r="N49" s="7"/>
      <c r="O49" s="7"/>
      <c r="P49" s="7"/>
      <c r="Q49" s="7"/>
      <c r="R49" s="73">
        <v>390</v>
      </c>
      <c r="S49" s="73">
        <v>390</v>
      </c>
      <c r="T49" s="73"/>
      <c r="U49" s="73"/>
      <c r="V49" s="82">
        <f t="shared" si="0"/>
        <v>8</v>
      </c>
      <c r="W49" s="82">
        <f t="shared" si="1"/>
        <v>8</v>
      </c>
      <c r="X49" s="82">
        <f t="shared" si="2"/>
        <v>0</v>
      </c>
      <c r="Y49" s="177">
        <f t="shared" si="3"/>
        <v>0</v>
      </c>
      <c r="Z49" s="367"/>
      <c r="AA49" s="362"/>
      <c r="AB49" s="362"/>
      <c r="AC49" s="362"/>
      <c r="AD49" s="362"/>
      <c r="AE49" s="362"/>
      <c r="AF49" s="362"/>
      <c r="AG49" s="362"/>
      <c r="AH49" s="362"/>
      <c r="AI49" s="553"/>
      <c r="AJ49" s="553"/>
    </row>
    <row r="50" spans="1:36" ht="15.75" x14ac:dyDescent="0.25">
      <c r="A50" s="333"/>
      <c r="B50" s="371"/>
      <c r="C50" s="369"/>
      <c r="D50" s="369"/>
      <c r="E50" s="41" t="s">
        <v>712</v>
      </c>
      <c r="F50" s="41">
        <v>27</v>
      </c>
      <c r="G50" s="41">
        <v>29</v>
      </c>
      <c r="H50" s="41">
        <v>31</v>
      </c>
      <c r="I50" s="41">
        <v>24</v>
      </c>
      <c r="J50" s="41">
        <v>26</v>
      </c>
      <c r="K50" s="41">
        <v>25</v>
      </c>
      <c r="L50" s="41"/>
      <c r="M50" s="41"/>
      <c r="N50" s="41"/>
      <c r="O50" s="41"/>
      <c r="P50" s="41"/>
      <c r="Q50" s="41"/>
      <c r="R50" s="41">
        <v>390</v>
      </c>
      <c r="S50" s="41">
        <v>390</v>
      </c>
      <c r="T50" s="41"/>
      <c r="U50" s="41"/>
      <c r="V50" s="82">
        <f t="shared" si="0"/>
        <v>29</v>
      </c>
      <c r="W50" s="82">
        <f t="shared" si="1"/>
        <v>25</v>
      </c>
      <c r="X50" s="82">
        <f t="shared" si="2"/>
        <v>0</v>
      </c>
      <c r="Y50" s="177">
        <f t="shared" si="3"/>
        <v>0</v>
      </c>
      <c r="Z50" s="367"/>
      <c r="AA50" s="362"/>
      <c r="AB50" s="362"/>
      <c r="AC50" s="362"/>
      <c r="AD50" s="362"/>
      <c r="AE50" s="362"/>
      <c r="AF50" s="362"/>
      <c r="AG50" s="362"/>
      <c r="AH50" s="362"/>
      <c r="AI50" s="553"/>
      <c r="AJ50" s="553"/>
    </row>
    <row r="51" spans="1:36" ht="15.75" x14ac:dyDescent="0.25">
      <c r="A51" s="333"/>
      <c r="B51" s="371"/>
      <c r="C51" s="369"/>
      <c r="D51" s="369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72"/>
      <c r="S51" s="72"/>
      <c r="T51" s="72"/>
      <c r="U51" s="72"/>
      <c r="V51" s="82">
        <f t="shared" si="0"/>
        <v>0</v>
      </c>
      <c r="W51" s="82">
        <f t="shared" si="1"/>
        <v>0</v>
      </c>
      <c r="X51" s="82">
        <f t="shared" si="2"/>
        <v>0</v>
      </c>
      <c r="Y51" s="177">
        <f t="shared" si="3"/>
        <v>0</v>
      </c>
      <c r="Z51" s="367"/>
      <c r="AA51" s="362"/>
      <c r="AB51" s="362"/>
      <c r="AC51" s="362"/>
      <c r="AD51" s="362"/>
      <c r="AE51" s="362"/>
      <c r="AF51" s="362"/>
      <c r="AG51" s="362"/>
      <c r="AH51" s="362"/>
      <c r="AI51" s="553"/>
      <c r="AJ51" s="553"/>
    </row>
    <row r="52" spans="1:36" ht="16.5" thickBot="1" x14ac:dyDescent="0.3">
      <c r="A52" s="334"/>
      <c r="B52" s="372"/>
      <c r="C52" s="360"/>
      <c r="D52" s="360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70"/>
      <c r="S52" s="70"/>
      <c r="T52" s="70"/>
      <c r="U52" s="70"/>
      <c r="V52" s="84">
        <f t="shared" si="0"/>
        <v>0</v>
      </c>
      <c r="W52" s="84">
        <f t="shared" si="1"/>
        <v>0</v>
      </c>
      <c r="X52" s="84">
        <f t="shared" si="2"/>
        <v>0</v>
      </c>
      <c r="Y52" s="178">
        <f t="shared" si="3"/>
        <v>0</v>
      </c>
      <c r="Z52" s="368"/>
      <c r="AA52" s="363"/>
      <c r="AB52" s="363"/>
      <c r="AC52" s="363"/>
      <c r="AD52" s="363"/>
      <c r="AE52" s="363"/>
      <c r="AF52" s="363"/>
      <c r="AG52" s="363"/>
      <c r="AH52" s="363"/>
      <c r="AI52" s="554"/>
      <c r="AJ52" s="554"/>
    </row>
    <row r="53" spans="1:36" ht="15.75" x14ac:dyDescent="0.25">
      <c r="A53" s="332">
        <v>6</v>
      </c>
      <c r="B53" s="370" t="s">
        <v>36</v>
      </c>
      <c r="C53" s="355" t="s">
        <v>719</v>
      </c>
      <c r="D53" s="355">
        <f>(250+160)*0.9</f>
        <v>369</v>
      </c>
      <c r="E53" s="18" t="s">
        <v>279</v>
      </c>
      <c r="F53" s="18">
        <v>2</v>
      </c>
      <c r="G53" s="18">
        <v>2</v>
      </c>
      <c r="H53" s="18">
        <v>2</v>
      </c>
      <c r="I53" s="18">
        <v>2</v>
      </c>
      <c r="J53" s="18">
        <v>2</v>
      </c>
      <c r="K53" s="18">
        <v>2</v>
      </c>
      <c r="L53" s="18"/>
      <c r="M53" s="18"/>
      <c r="N53" s="18"/>
      <c r="O53" s="18"/>
      <c r="P53" s="18"/>
      <c r="Q53" s="18"/>
      <c r="R53" s="18">
        <v>390</v>
      </c>
      <c r="S53" s="18">
        <v>390</v>
      </c>
      <c r="T53" s="18"/>
      <c r="U53" s="18"/>
      <c r="V53" s="93">
        <f t="shared" si="0"/>
        <v>2</v>
      </c>
      <c r="W53" s="93">
        <f t="shared" si="1"/>
        <v>2</v>
      </c>
      <c r="X53" s="93">
        <f t="shared" si="2"/>
        <v>0</v>
      </c>
      <c r="Y53" s="179">
        <f t="shared" si="3"/>
        <v>0</v>
      </c>
      <c r="Z53" s="366">
        <f>SUM(V53:V60)</f>
        <v>111</v>
      </c>
      <c r="AA53" s="364">
        <f>SUM(W53:W60)</f>
        <v>112</v>
      </c>
      <c r="AB53" s="364">
        <f>SUM(X53:X60)</f>
        <v>0</v>
      </c>
      <c r="AC53" s="364">
        <f>SUM(Y53:Y60)</f>
        <v>0</v>
      </c>
      <c r="AD53" s="361">
        <f t="shared" ref="AD53:AG66" si="13">Z53*0.38*0.9*SQRT(3)</f>
        <v>65.752112756929719</v>
      </c>
      <c r="AE53" s="361">
        <f t="shared" si="13"/>
        <v>66.344474133118283</v>
      </c>
      <c r="AF53" s="361">
        <f t="shared" si="13"/>
        <v>0</v>
      </c>
      <c r="AG53" s="361">
        <f t="shared" si="13"/>
        <v>0</v>
      </c>
      <c r="AH53" s="364">
        <f>MAX(Z53:AC60)</f>
        <v>112</v>
      </c>
      <c r="AI53" s="552">
        <f t="shared" ref="AI53" si="14">AH53*0.38*0.9*SQRT(3)</f>
        <v>66.344474133118283</v>
      </c>
      <c r="AJ53" s="552">
        <f>D53-AI53</f>
        <v>302.6555258668817</v>
      </c>
    </row>
    <row r="54" spans="1:36" ht="15.75" x14ac:dyDescent="0.25">
      <c r="A54" s="333"/>
      <c r="B54" s="371"/>
      <c r="C54" s="373"/>
      <c r="D54" s="373"/>
      <c r="E54" s="7" t="s">
        <v>688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/>
      <c r="M54" s="7"/>
      <c r="N54" s="7"/>
      <c r="O54" s="7"/>
      <c r="P54" s="7"/>
      <c r="Q54" s="7"/>
      <c r="R54" s="73">
        <v>390</v>
      </c>
      <c r="S54" s="73">
        <v>390</v>
      </c>
      <c r="T54" s="73"/>
      <c r="U54" s="73"/>
      <c r="V54" s="82">
        <f t="shared" si="0"/>
        <v>0</v>
      </c>
      <c r="W54" s="82">
        <f t="shared" si="1"/>
        <v>0</v>
      </c>
      <c r="X54" s="82">
        <f t="shared" si="2"/>
        <v>0</v>
      </c>
      <c r="Y54" s="177">
        <f t="shared" si="3"/>
        <v>0</v>
      </c>
      <c r="Z54" s="367"/>
      <c r="AA54" s="362"/>
      <c r="AB54" s="362"/>
      <c r="AC54" s="362"/>
      <c r="AD54" s="362"/>
      <c r="AE54" s="362"/>
      <c r="AF54" s="362"/>
      <c r="AG54" s="362"/>
      <c r="AH54" s="362"/>
      <c r="AI54" s="553"/>
      <c r="AJ54" s="553"/>
    </row>
    <row r="55" spans="1:36" ht="15.75" x14ac:dyDescent="0.25">
      <c r="A55" s="333"/>
      <c r="B55" s="371"/>
      <c r="C55" s="373"/>
      <c r="D55" s="373"/>
      <c r="E55" s="41" t="s">
        <v>713</v>
      </c>
      <c r="F55" s="41">
        <v>18</v>
      </c>
      <c r="G55" s="41">
        <v>20</v>
      </c>
      <c r="H55" s="41">
        <v>22</v>
      </c>
      <c r="I55" s="41">
        <v>16</v>
      </c>
      <c r="J55" s="41">
        <v>20</v>
      </c>
      <c r="K55" s="41">
        <v>18</v>
      </c>
      <c r="L55" s="41"/>
      <c r="M55" s="41"/>
      <c r="N55" s="41"/>
      <c r="O55" s="41"/>
      <c r="P55" s="41"/>
      <c r="Q55" s="41"/>
      <c r="R55" s="72">
        <v>390</v>
      </c>
      <c r="S55" s="72">
        <v>390</v>
      </c>
      <c r="T55" s="72"/>
      <c r="U55" s="72"/>
      <c r="V55" s="82">
        <f t="shared" si="0"/>
        <v>20</v>
      </c>
      <c r="W55" s="82">
        <f t="shared" si="1"/>
        <v>18</v>
      </c>
      <c r="X55" s="82">
        <f t="shared" si="2"/>
        <v>0</v>
      </c>
      <c r="Y55" s="177">
        <f t="shared" si="3"/>
        <v>0</v>
      </c>
      <c r="Z55" s="367"/>
      <c r="AA55" s="362"/>
      <c r="AB55" s="362"/>
      <c r="AC55" s="362"/>
      <c r="AD55" s="362"/>
      <c r="AE55" s="362"/>
      <c r="AF55" s="362"/>
      <c r="AG55" s="362"/>
      <c r="AH55" s="362"/>
      <c r="AI55" s="553"/>
      <c r="AJ55" s="553"/>
    </row>
    <row r="56" spans="1:36" ht="15.75" x14ac:dyDescent="0.25">
      <c r="A56" s="333"/>
      <c r="B56" s="371"/>
      <c r="C56" s="373"/>
      <c r="D56" s="373"/>
      <c r="E56" s="7" t="s">
        <v>714</v>
      </c>
      <c r="F56" s="7">
        <v>15</v>
      </c>
      <c r="G56" s="7">
        <v>13</v>
      </c>
      <c r="H56" s="7">
        <v>17</v>
      </c>
      <c r="I56" s="7">
        <v>3</v>
      </c>
      <c r="J56" s="7">
        <v>3</v>
      </c>
      <c r="K56" s="7">
        <v>3</v>
      </c>
      <c r="L56" s="7"/>
      <c r="M56" s="7"/>
      <c r="N56" s="7"/>
      <c r="O56" s="7"/>
      <c r="P56" s="7"/>
      <c r="Q56" s="7"/>
      <c r="R56" s="73">
        <v>390</v>
      </c>
      <c r="S56" s="73">
        <v>390</v>
      </c>
      <c r="T56" s="73"/>
      <c r="U56" s="73"/>
      <c r="V56" s="82">
        <f t="shared" si="0"/>
        <v>15</v>
      </c>
      <c r="W56" s="82">
        <f t="shared" si="1"/>
        <v>3</v>
      </c>
      <c r="X56" s="82">
        <f t="shared" si="2"/>
        <v>0</v>
      </c>
      <c r="Y56" s="177">
        <f t="shared" si="3"/>
        <v>0</v>
      </c>
      <c r="Z56" s="367"/>
      <c r="AA56" s="362"/>
      <c r="AB56" s="362"/>
      <c r="AC56" s="362"/>
      <c r="AD56" s="362"/>
      <c r="AE56" s="362"/>
      <c r="AF56" s="362"/>
      <c r="AG56" s="362"/>
      <c r="AH56" s="362"/>
      <c r="AI56" s="553"/>
      <c r="AJ56" s="553"/>
    </row>
    <row r="57" spans="1:36" ht="15.75" x14ac:dyDescent="0.25">
      <c r="A57" s="333"/>
      <c r="B57" s="371"/>
      <c r="C57" s="373"/>
      <c r="D57" s="373"/>
      <c r="E57" s="41" t="s">
        <v>715</v>
      </c>
      <c r="F57" s="41">
        <v>21</v>
      </c>
      <c r="G57" s="41">
        <v>20</v>
      </c>
      <c r="H57" s="41">
        <v>22</v>
      </c>
      <c r="I57" s="41">
        <v>21</v>
      </c>
      <c r="J57" s="41">
        <v>25</v>
      </c>
      <c r="K57" s="41">
        <v>23</v>
      </c>
      <c r="L57" s="41"/>
      <c r="M57" s="41"/>
      <c r="N57" s="41"/>
      <c r="O57" s="41"/>
      <c r="P57" s="41"/>
      <c r="Q57" s="41"/>
      <c r="R57" s="72">
        <v>390</v>
      </c>
      <c r="S57" s="72">
        <v>390</v>
      </c>
      <c r="T57" s="72"/>
      <c r="U57" s="72"/>
      <c r="V57" s="82">
        <f t="shared" si="0"/>
        <v>21</v>
      </c>
      <c r="W57" s="82">
        <f t="shared" si="1"/>
        <v>23</v>
      </c>
      <c r="X57" s="82">
        <f t="shared" si="2"/>
        <v>0</v>
      </c>
      <c r="Y57" s="177">
        <f t="shared" si="3"/>
        <v>0</v>
      </c>
      <c r="Z57" s="367"/>
      <c r="AA57" s="362"/>
      <c r="AB57" s="362"/>
      <c r="AC57" s="362"/>
      <c r="AD57" s="362"/>
      <c r="AE57" s="362"/>
      <c r="AF57" s="362"/>
      <c r="AG57" s="362"/>
      <c r="AH57" s="362"/>
      <c r="AI57" s="553"/>
      <c r="AJ57" s="553"/>
    </row>
    <row r="58" spans="1:36" ht="15.75" x14ac:dyDescent="0.25">
      <c r="A58" s="333"/>
      <c r="B58" s="371"/>
      <c r="C58" s="373"/>
      <c r="D58" s="373"/>
      <c r="E58" s="7" t="s">
        <v>716</v>
      </c>
      <c r="F58" s="7">
        <v>17</v>
      </c>
      <c r="G58" s="7">
        <v>13</v>
      </c>
      <c r="H58" s="7">
        <v>15</v>
      </c>
      <c r="I58" s="7">
        <v>18</v>
      </c>
      <c r="J58" s="7">
        <v>20</v>
      </c>
      <c r="K58" s="7">
        <v>22</v>
      </c>
      <c r="L58" s="7"/>
      <c r="M58" s="7"/>
      <c r="N58" s="7"/>
      <c r="O58" s="7"/>
      <c r="P58" s="7"/>
      <c r="Q58" s="7"/>
      <c r="R58" s="73">
        <v>390</v>
      </c>
      <c r="S58" s="73">
        <v>390</v>
      </c>
      <c r="T58" s="73"/>
      <c r="U58" s="73"/>
      <c r="V58" s="82">
        <f t="shared" si="0"/>
        <v>15</v>
      </c>
      <c r="W58" s="82">
        <f t="shared" si="1"/>
        <v>20</v>
      </c>
      <c r="X58" s="82">
        <f t="shared" si="2"/>
        <v>0</v>
      </c>
      <c r="Y58" s="177">
        <f t="shared" si="3"/>
        <v>0</v>
      </c>
      <c r="Z58" s="367"/>
      <c r="AA58" s="362"/>
      <c r="AB58" s="362"/>
      <c r="AC58" s="362"/>
      <c r="AD58" s="362"/>
      <c r="AE58" s="362"/>
      <c r="AF58" s="362"/>
      <c r="AG58" s="362"/>
      <c r="AH58" s="362"/>
      <c r="AI58" s="553"/>
      <c r="AJ58" s="553"/>
    </row>
    <row r="59" spans="1:36" ht="15.75" x14ac:dyDescent="0.25">
      <c r="A59" s="333"/>
      <c r="B59" s="371"/>
      <c r="C59" s="373"/>
      <c r="D59" s="373"/>
      <c r="E59" s="41" t="s">
        <v>717</v>
      </c>
      <c r="F59" s="41">
        <v>17</v>
      </c>
      <c r="G59" s="41">
        <v>22</v>
      </c>
      <c r="H59" s="41">
        <v>21</v>
      </c>
      <c r="I59" s="41">
        <v>24</v>
      </c>
      <c r="J59" s="41">
        <v>28</v>
      </c>
      <c r="K59" s="41">
        <v>26</v>
      </c>
      <c r="L59" s="41"/>
      <c r="M59" s="41"/>
      <c r="N59" s="41"/>
      <c r="O59" s="41"/>
      <c r="P59" s="41"/>
      <c r="Q59" s="41"/>
      <c r="R59" s="72">
        <v>390</v>
      </c>
      <c r="S59" s="72">
        <v>390</v>
      </c>
      <c r="T59" s="72"/>
      <c r="U59" s="72"/>
      <c r="V59" s="82">
        <f t="shared" si="0"/>
        <v>20</v>
      </c>
      <c r="W59" s="82">
        <f t="shared" si="1"/>
        <v>26</v>
      </c>
      <c r="X59" s="82">
        <f t="shared" si="2"/>
        <v>0</v>
      </c>
      <c r="Y59" s="177">
        <f t="shared" si="3"/>
        <v>0</v>
      </c>
      <c r="Z59" s="367"/>
      <c r="AA59" s="362"/>
      <c r="AB59" s="362"/>
      <c r="AC59" s="362"/>
      <c r="AD59" s="362"/>
      <c r="AE59" s="362"/>
      <c r="AF59" s="362"/>
      <c r="AG59" s="362"/>
      <c r="AH59" s="362"/>
      <c r="AI59" s="553"/>
      <c r="AJ59" s="553"/>
    </row>
    <row r="60" spans="1:36" ht="16.5" thickBot="1" x14ac:dyDescent="0.3">
      <c r="A60" s="334"/>
      <c r="B60" s="372"/>
      <c r="C60" s="356"/>
      <c r="D60" s="356"/>
      <c r="E60" s="38" t="s">
        <v>718</v>
      </c>
      <c r="F60" s="38">
        <v>18</v>
      </c>
      <c r="G60" s="38">
        <v>15</v>
      </c>
      <c r="H60" s="38">
        <v>21</v>
      </c>
      <c r="I60" s="38">
        <v>18</v>
      </c>
      <c r="J60" s="38">
        <v>22</v>
      </c>
      <c r="K60" s="38">
        <v>20</v>
      </c>
      <c r="L60" s="38"/>
      <c r="M60" s="38"/>
      <c r="N60" s="38"/>
      <c r="O60" s="38"/>
      <c r="P60" s="38"/>
      <c r="Q60" s="38"/>
      <c r="R60" s="70">
        <v>390</v>
      </c>
      <c r="S60" s="70">
        <v>390</v>
      </c>
      <c r="T60" s="70"/>
      <c r="U60" s="70"/>
      <c r="V60" s="84">
        <f t="shared" si="0"/>
        <v>18</v>
      </c>
      <c r="W60" s="84">
        <f t="shared" si="1"/>
        <v>20</v>
      </c>
      <c r="X60" s="84">
        <f t="shared" si="2"/>
        <v>0</v>
      </c>
      <c r="Y60" s="178">
        <f t="shared" si="3"/>
        <v>0</v>
      </c>
      <c r="Z60" s="368"/>
      <c r="AA60" s="363"/>
      <c r="AB60" s="363"/>
      <c r="AC60" s="363"/>
      <c r="AD60" s="363"/>
      <c r="AE60" s="363"/>
      <c r="AF60" s="363"/>
      <c r="AG60" s="363"/>
      <c r="AH60" s="363"/>
      <c r="AI60" s="554"/>
      <c r="AJ60" s="554"/>
    </row>
    <row r="61" spans="1:36" ht="15.75" x14ac:dyDescent="0.25">
      <c r="A61" s="332">
        <v>7</v>
      </c>
      <c r="B61" s="370" t="s">
        <v>42</v>
      </c>
      <c r="C61" s="355" t="s">
        <v>721</v>
      </c>
      <c r="D61" s="355">
        <f>(400+250)*0.9</f>
        <v>585</v>
      </c>
      <c r="E61" s="18" t="s">
        <v>720</v>
      </c>
      <c r="F61" s="18">
        <v>4</v>
      </c>
      <c r="G61" s="18">
        <v>4</v>
      </c>
      <c r="H61" s="18">
        <v>4</v>
      </c>
      <c r="I61" s="18">
        <v>4</v>
      </c>
      <c r="J61" s="18">
        <v>4</v>
      </c>
      <c r="K61" s="18">
        <v>4</v>
      </c>
      <c r="L61" s="18"/>
      <c r="M61" s="18"/>
      <c r="N61" s="18"/>
      <c r="O61" s="18"/>
      <c r="P61" s="18"/>
      <c r="Q61" s="18"/>
      <c r="R61" s="18">
        <v>390</v>
      </c>
      <c r="S61" s="18">
        <v>390</v>
      </c>
      <c r="T61" s="18"/>
      <c r="U61" s="18"/>
      <c r="V61" s="93">
        <f t="shared" si="0"/>
        <v>4</v>
      </c>
      <c r="W61" s="93">
        <f t="shared" si="1"/>
        <v>4</v>
      </c>
      <c r="X61" s="93">
        <f t="shared" si="2"/>
        <v>0</v>
      </c>
      <c r="Y61" s="179">
        <f t="shared" si="3"/>
        <v>0</v>
      </c>
      <c r="Z61" s="366">
        <f>SUM(V61:V63)</f>
        <v>4</v>
      </c>
      <c r="AA61" s="364">
        <f>SUM(W61:W63)</f>
        <v>4</v>
      </c>
      <c r="AB61" s="364">
        <f>SUM(X61:X63)</f>
        <v>0</v>
      </c>
      <c r="AC61" s="364">
        <f>SUM(Y61:Y63)</f>
        <v>0</v>
      </c>
      <c r="AD61" s="361">
        <f t="shared" ref="AD61" si="15">Z61*0.38*0.9*SQRT(3)</f>
        <v>2.369445504754224</v>
      </c>
      <c r="AE61" s="361">
        <f t="shared" si="13"/>
        <v>2.369445504754224</v>
      </c>
      <c r="AF61" s="361">
        <f t="shared" si="13"/>
        <v>0</v>
      </c>
      <c r="AG61" s="361">
        <f t="shared" si="13"/>
        <v>0</v>
      </c>
      <c r="AH61" s="364">
        <f>MAX(Z61:AC63)</f>
        <v>4</v>
      </c>
      <c r="AI61" s="552">
        <f t="shared" ref="AI61" si="16">AH61*0.38*0.9*SQRT(3)</f>
        <v>2.369445504754224</v>
      </c>
      <c r="AJ61" s="552">
        <f>D61-AI61</f>
        <v>582.63055449524575</v>
      </c>
    </row>
    <row r="62" spans="1:36" ht="15.75" x14ac:dyDescent="0.25">
      <c r="A62" s="333"/>
      <c r="B62" s="371"/>
      <c r="C62" s="373"/>
      <c r="D62" s="37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72"/>
      <c r="S62" s="72"/>
      <c r="T62" s="72"/>
      <c r="U62" s="72"/>
      <c r="V62" s="82">
        <f t="shared" si="0"/>
        <v>0</v>
      </c>
      <c r="W62" s="82">
        <f t="shared" si="1"/>
        <v>0</v>
      </c>
      <c r="X62" s="82">
        <f t="shared" si="2"/>
        <v>0</v>
      </c>
      <c r="Y62" s="177">
        <f t="shared" si="3"/>
        <v>0</v>
      </c>
      <c r="Z62" s="367"/>
      <c r="AA62" s="362"/>
      <c r="AB62" s="362"/>
      <c r="AC62" s="362"/>
      <c r="AD62" s="362"/>
      <c r="AE62" s="362"/>
      <c r="AF62" s="362"/>
      <c r="AG62" s="362"/>
      <c r="AH62" s="362"/>
      <c r="AI62" s="553"/>
      <c r="AJ62" s="553"/>
    </row>
    <row r="63" spans="1:36" ht="16.5" thickBot="1" x14ac:dyDescent="0.3">
      <c r="A63" s="334"/>
      <c r="B63" s="372"/>
      <c r="C63" s="356"/>
      <c r="D63" s="35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0"/>
      <c r="S63" s="70"/>
      <c r="T63" s="70"/>
      <c r="U63" s="70"/>
      <c r="V63" s="84">
        <f t="shared" si="0"/>
        <v>0</v>
      </c>
      <c r="W63" s="84">
        <f t="shared" si="1"/>
        <v>0</v>
      </c>
      <c r="X63" s="84">
        <f t="shared" si="2"/>
        <v>0</v>
      </c>
      <c r="Y63" s="178">
        <f t="shared" si="3"/>
        <v>0</v>
      </c>
      <c r="Z63" s="368"/>
      <c r="AA63" s="363"/>
      <c r="AB63" s="363"/>
      <c r="AC63" s="363"/>
      <c r="AD63" s="363"/>
      <c r="AE63" s="363"/>
      <c r="AF63" s="363"/>
      <c r="AG63" s="363"/>
      <c r="AH63" s="363"/>
      <c r="AI63" s="554"/>
      <c r="AJ63" s="554"/>
    </row>
    <row r="64" spans="1:36" ht="15.75" x14ac:dyDescent="0.25">
      <c r="A64" s="332">
        <v>8</v>
      </c>
      <c r="B64" s="370" t="s">
        <v>46</v>
      </c>
      <c r="C64" s="359" t="s">
        <v>429</v>
      </c>
      <c r="D64" s="359">
        <f>180*0.9</f>
        <v>162</v>
      </c>
      <c r="E64" s="18" t="s">
        <v>265</v>
      </c>
      <c r="F64" s="18">
        <v>5</v>
      </c>
      <c r="G64" s="18">
        <v>5</v>
      </c>
      <c r="H64" s="18">
        <v>5</v>
      </c>
      <c r="I64" s="18">
        <v>2</v>
      </c>
      <c r="J64" s="18">
        <v>2</v>
      </c>
      <c r="K64" s="18">
        <v>2</v>
      </c>
      <c r="L64" s="18"/>
      <c r="M64" s="18"/>
      <c r="N64" s="18"/>
      <c r="O64" s="18"/>
      <c r="P64" s="18"/>
      <c r="Q64" s="18"/>
      <c r="R64" s="18">
        <v>390</v>
      </c>
      <c r="S64" s="18">
        <v>390</v>
      </c>
      <c r="T64" s="18"/>
      <c r="U64" s="18"/>
      <c r="V64" s="93">
        <f t="shared" si="0"/>
        <v>5</v>
      </c>
      <c r="W64" s="93">
        <f t="shared" si="1"/>
        <v>2</v>
      </c>
      <c r="X64" s="93">
        <f t="shared" si="2"/>
        <v>0</v>
      </c>
      <c r="Y64" s="179">
        <f t="shared" si="3"/>
        <v>0</v>
      </c>
      <c r="Z64" s="366">
        <f>SUM(V64:V65)</f>
        <v>5</v>
      </c>
      <c r="AA64" s="364">
        <f>SUM(W64:W65)</f>
        <v>2</v>
      </c>
      <c r="AB64" s="364">
        <f>SUM(X64:X65)</f>
        <v>0</v>
      </c>
      <c r="AC64" s="364">
        <f>SUM(Y64:Y65)</f>
        <v>0</v>
      </c>
      <c r="AD64" s="361">
        <f t="shared" ref="AD64" si="17">Z64*0.38*0.9*SQRT(3)</f>
        <v>2.9618068809427798</v>
      </c>
      <c r="AE64" s="361">
        <f t="shared" si="13"/>
        <v>1.184722752377112</v>
      </c>
      <c r="AF64" s="361">
        <f t="shared" si="13"/>
        <v>0</v>
      </c>
      <c r="AG64" s="361">
        <f t="shared" si="13"/>
        <v>0</v>
      </c>
      <c r="AH64" s="364">
        <f>MAX(Z64:AC65)</f>
        <v>5</v>
      </c>
      <c r="AI64" s="552">
        <f t="shared" ref="AI64" si="18">AH64*0.38*0.9*SQRT(3)</f>
        <v>2.9618068809427798</v>
      </c>
      <c r="AJ64" s="552">
        <f>D64-AI64</f>
        <v>159.03819311905721</v>
      </c>
    </row>
    <row r="65" spans="1:36" ht="16.5" thickBot="1" x14ac:dyDescent="0.3">
      <c r="A65" s="334"/>
      <c r="B65" s="372"/>
      <c r="C65" s="360"/>
      <c r="D65" s="360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70"/>
      <c r="S65" s="70"/>
      <c r="T65" s="70"/>
      <c r="U65" s="70"/>
      <c r="V65" s="84">
        <f t="shared" si="0"/>
        <v>0</v>
      </c>
      <c r="W65" s="84">
        <f t="shared" si="1"/>
        <v>0</v>
      </c>
      <c r="X65" s="84">
        <f t="shared" si="2"/>
        <v>0</v>
      </c>
      <c r="Y65" s="178">
        <f t="shared" si="3"/>
        <v>0</v>
      </c>
      <c r="Z65" s="368"/>
      <c r="AA65" s="363"/>
      <c r="AB65" s="363"/>
      <c r="AC65" s="363"/>
      <c r="AD65" s="363"/>
      <c r="AE65" s="363"/>
      <c r="AF65" s="363"/>
      <c r="AG65" s="363"/>
      <c r="AH65" s="363"/>
      <c r="AI65" s="554"/>
      <c r="AJ65" s="554"/>
    </row>
    <row r="66" spans="1:36" ht="15.75" x14ac:dyDescent="0.25">
      <c r="A66" s="332">
        <v>9</v>
      </c>
      <c r="B66" s="370" t="s">
        <v>49</v>
      </c>
      <c r="C66" s="359" t="s">
        <v>21</v>
      </c>
      <c r="D66" s="359">
        <f>250*0.9</f>
        <v>225</v>
      </c>
      <c r="E66" s="18" t="s">
        <v>722</v>
      </c>
      <c r="F66" s="18">
        <v>2</v>
      </c>
      <c r="G66" s="18">
        <v>2</v>
      </c>
      <c r="H66" s="18">
        <v>2</v>
      </c>
      <c r="I66" s="18">
        <v>2</v>
      </c>
      <c r="J66" s="18">
        <v>2</v>
      </c>
      <c r="K66" s="18">
        <v>2</v>
      </c>
      <c r="L66" s="18"/>
      <c r="M66" s="18"/>
      <c r="N66" s="18"/>
      <c r="O66" s="18"/>
      <c r="P66" s="18"/>
      <c r="Q66" s="18"/>
      <c r="R66" s="18">
        <v>390</v>
      </c>
      <c r="S66" s="18">
        <v>390</v>
      </c>
      <c r="T66" s="18"/>
      <c r="U66" s="18"/>
      <c r="V66" s="93">
        <f t="shared" si="0"/>
        <v>2</v>
      </c>
      <c r="W66" s="93">
        <f t="shared" si="1"/>
        <v>2</v>
      </c>
      <c r="X66" s="93">
        <f t="shared" si="2"/>
        <v>0</v>
      </c>
      <c r="Y66" s="179">
        <f t="shared" si="3"/>
        <v>0</v>
      </c>
      <c r="Z66" s="366">
        <f>SUM(V66:V73)</f>
        <v>26</v>
      </c>
      <c r="AA66" s="364">
        <f>SUM(W66:W73)</f>
        <v>26</v>
      </c>
      <c r="AB66" s="364">
        <f>SUM(X66:X73)</f>
        <v>0</v>
      </c>
      <c r="AC66" s="364">
        <f>SUM(Y66:Y73)</f>
        <v>0</v>
      </c>
      <c r="AD66" s="361">
        <f t="shared" ref="AD66" si="19">Z66*0.38*0.9*SQRT(3)</f>
        <v>15.401395780902458</v>
      </c>
      <c r="AE66" s="361">
        <f t="shared" si="13"/>
        <v>15.401395780902458</v>
      </c>
      <c r="AF66" s="361">
        <f t="shared" si="13"/>
        <v>0</v>
      </c>
      <c r="AG66" s="361">
        <f t="shared" si="13"/>
        <v>0</v>
      </c>
      <c r="AH66" s="364">
        <f>MAX(Z66:AC73)</f>
        <v>26</v>
      </c>
      <c r="AI66" s="552">
        <f t="shared" ref="AI66" si="20">AH66*0.38*0.9*SQRT(3)</f>
        <v>15.401395780902458</v>
      </c>
      <c r="AJ66" s="552">
        <f>D66-AI66</f>
        <v>209.59860421909755</v>
      </c>
    </row>
    <row r="67" spans="1:36" ht="15.75" x14ac:dyDescent="0.25">
      <c r="A67" s="333"/>
      <c r="B67" s="371"/>
      <c r="C67" s="369"/>
      <c r="D67" s="369"/>
      <c r="E67" s="7" t="s">
        <v>723</v>
      </c>
      <c r="F67" s="7">
        <v>4</v>
      </c>
      <c r="G67" s="7">
        <v>4</v>
      </c>
      <c r="H67" s="7">
        <v>4</v>
      </c>
      <c r="I67" s="7">
        <v>4</v>
      </c>
      <c r="J67" s="7">
        <v>4</v>
      </c>
      <c r="K67" s="7">
        <v>4</v>
      </c>
      <c r="L67" s="7"/>
      <c r="M67" s="7"/>
      <c r="N67" s="7"/>
      <c r="O67" s="7"/>
      <c r="P67" s="7"/>
      <c r="Q67" s="7"/>
      <c r="R67" s="73">
        <v>390</v>
      </c>
      <c r="S67" s="73">
        <v>390</v>
      </c>
      <c r="T67" s="73"/>
      <c r="U67" s="73"/>
      <c r="V67" s="82">
        <f t="shared" si="0"/>
        <v>4</v>
      </c>
      <c r="W67" s="82">
        <f t="shared" si="1"/>
        <v>4</v>
      </c>
      <c r="X67" s="82">
        <f t="shared" si="2"/>
        <v>0</v>
      </c>
      <c r="Y67" s="177">
        <f t="shared" si="3"/>
        <v>0</v>
      </c>
      <c r="Z67" s="367"/>
      <c r="AA67" s="362"/>
      <c r="AB67" s="362"/>
      <c r="AC67" s="362"/>
      <c r="AD67" s="362"/>
      <c r="AE67" s="362"/>
      <c r="AF67" s="362"/>
      <c r="AG67" s="362"/>
      <c r="AH67" s="362"/>
      <c r="AI67" s="553"/>
      <c r="AJ67" s="553"/>
    </row>
    <row r="68" spans="1:36" ht="15.75" x14ac:dyDescent="0.25">
      <c r="A68" s="333"/>
      <c r="B68" s="371"/>
      <c r="C68" s="369"/>
      <c r="D68" s="369"/>
      <c r="E68" s="41" t="s">
        <v>724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/>
      <c r="M68" s="41"/>
      <c r="N68" s="41"/>
      <c r="O68" s="41"/>
      <c r="P68" s="41"/>
      <c r="Q68" s="41"/>
      <c r="R68" s="72">
        <v>390</v>
      </c>
      <c r="S68" s="72">
        <v>390</v>
      </c>
      <c r="T68" s="72"/>
      <c r="U68" s="72"/>
      <c r="V68" s="82">
        <f t="shared" si="0"/>
        <v>0</v>
      </c>
      <c r="W68" s="82">
        <f t="shared" si="1"/>
        <v>0</v>
      </c>
      <c r="X68" s="82">
        <f t="shared" si="2"/>
        <v>0</v>
      </c>
      <c r="Y68" s="177">
        <f t="shared" si="3"/>
        <v>0</v>
      </c>
      <c r="Z68" s="367"/>
      <c r="AA68" s="362"/>
      <c r="AB68" s="362"/>
      <c r="AC68" s="362"/>
      <c r="AD68" s="362"/>
      <c r="AE68" s="362"/>
      <c r="AF68" s="362"/>
      <c r="AG68" s="362"/>
      <c r="AH68" s="362"/>
      <c r="AI68" s="553"/>
      <c r="AJ68" s="553"/>
    </row>
    <row r="69" spans="1:36" ht="15.75" x14ac:dyDescent="0.25">
      <c r="A69" s="333"/>
      <c r="B69" s="371"/>
      <c r="C69" s="369"/>
      <c r="D69" s="369"/>
      <c r="E69" s="7" t="s">
        <v>725</v>
      </c>
      <c r="F69" s="7">
        <v>10</v>
      </c>
      <c r="G69" s="7">
        <v>10</v>
      </c>
      <c r="H69" s="7">
        <v>10</v>
      </c>
      <c r="I69" s="7">
        <v>10</v>
      </c>
      <c r="J69" s="7">
        <v>10</v>
      </c>
      <c r="K69" s="7">
        <v>10</v>
      </c>
      <c r="L69" s="7"/>
      <c r="M69" s="7"/>
      <c r="N69" s="7"/>
      <c r="O69" s="7"/>
      <c r="P69" s="7"/>
      <c r="Q69" s="7"/>
      <c r="R69" s="73">
        <v>390</v>
      </c>
      <c r="S69" s="73">
        <v>390</v>
      </c>
      <c r="T69" s="73"/>
      <c r="U69" s="73"/>
      <c r="V69" s="82">
        <f t="shared" si="0"/>
        <v>10</v>
      </c>
      <c r="W69" s="82">
        <f t="shared" si="1"/>
        <v>10</v>
      </c>
      <c r="X69" s="82">
        <f t="shared" si="2"/>
        <v>0</v>
      </c>
      <c r="Y69" s="177">
        <f t="shared" si="3"/>
        <v>0</v>
      </c>
      <c r="Z69" s="367"/>
      <c r="AA69" s="362"/>
      <c r="AB69" s="362"/>
      <c r="AC69" s="362"/>
      <c r="AD69" s="362"/>
      <c r="AE69" s="362"/>
      <c r="AF69" s="362"/>
      <c r="AG69" s="362"/>
      <c r="AH69" s="362"/>
      <c r="AI69" s="553"/>
      <c r="AJ69" s="553"/>
    </row>
    <row r="70" spans="1:36" ht="31.5" x14ac:dyDescent="0.25">
      <c r="A70" s="333"/>
      <c r="B70" s="371"/>
      <c r="C70" s="369"/>
      <c r="D70" s="369"/>
      <c r="E70" s="41" t="s">
        <v>726</v>
      </c>
      <c r="F70" s="41">
        <v>10</v>
      </c>
      <c r="G70" s="41">
        <v>10</v>
      </c>
      <c r="H70" s="41">
        <v>10</v>
      </c>
      <c r="I70" s="41">
        <v>10</v>
      </c>
      <c r="J70" s="41">
        <v>10</v>
      </c>
      <c r="K70" s="41">
        <v>10</v>
      </c>
      <c r="L70" s="41"/>
      <c r="M70" s="41"/>
      <c r="N70" s="41"/>
      <c r="O70" s="41"/>
      <c r="P70" s="41"/>
      <c r="Q70" s="41"/>
      <c r="R70" s="72">
        <v>390</v>
      </c>
      <c r="S70" s="72">
        <v>390</v>
      </c>
      <c r="T70" s="72"/>
      <c r="U70" s="72"/>
      <c r="V70" s="82">
        <f t="shared" si="0"/>
        <v>10</v>
      </c>
      <c r="W70" s="82">
        <f t="shared" si="1"/>
        <v>10</v>
      </c>
      <c r="X70" s="82">
        <f t="shared" si="2"/>
        <v>0</v>
      </c>
      <c r="Y70" s="177">
        <f t="shared" si="3"/>
        <v>0</v>
      </c>
      <c r="Z70" s="367"/>
      <c r="AA70" s="362"/>
      <c r="AB70" s="362"/>
      <c r="AC70" s="362"/>
      <c r="AD70" s="362"/>
      <c r="AE70" s="362"/>
      <c r="AF70" s="362"/>
      <c r="AG70" s="362"/>
      <c r="AH70" s="362"/>
      <c r="AI70" s="553"/>
      <c r="AJ70" s="553"/>
    </row>
    <row r="71" spans="1:36" ht="15.75" x14ac:dyDescent="0.25">
      <c r="A71" s="333"/>
      <c r="B71" s="371"/>
      <c r="C71" s="369"/>
      <c r="D71" s="369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3"/>
      <c r="S71" s="73"/>
      <c r="T71" s="73"/>
      <c r="U71" s="73"/>
      <c r="V71" s="82">
        <f t="shared" ref="V71:V103" si="21">IF(AND(F71=0,G71=0,H71=0),0,IF(AND(F71=0,G71=0),H71,IF(AND(F71=0,H71=0),G71,IF(AND(G71=0,H71=0),F71,IF(F71=0,(G71+H71)/2,IF(G71=0,(F71+H71)/2,IF(H71=0,(F71+G71)/2,(F71+G71+H71)/3)))))))</f>
        <v>0</v>
      </c>
      <c r="W71" s="82">
        <f t="shared" ref="W71:W103" si="22">IF(AND(I71=0,J71=0,K71=0),0,IF(AND(I71=0,J71=0),K71,IF(AND(I71=0,K71=0),J71,IF(AND(J71=0,K71=0),I71,IF(I71=0,(J71+K71)/2,IF(J71=0,(I71+K71)/2,IF(K71=0,(I71+J71)/2,(I71+J71+K71)/3)))))))</f>
        <v>0</v>
      </c>
      <c r="X71" s="82">
        <f t="shared" ref="X71:X103" si="23">IF(AND(L71=0,M71=0,N71=0),0,IF(AND(L71=0,M71=0),N71,IF(AND(L71=0,N71=0),M71,IF(AND(M71=0,N71=0),L71,IF(L71=0,(M71+N71)/2,IF(M71=0,(L71+N71)/2,IF(N71=0,(L71+M71)/2,(L71+M71+N71)/3)))))))</f>
        <v>0</v>
      </c>
      <c r="Y71" s="177">
        <f t="shared" ref="Y71:Y103" si="24">IF(AND(O71=0,P71=0,Q71=0),0,IF(AND(O71=0,P71=0),Q71,IF(AND(O71=0,Q71=0),P71,IF(AND(P71=0,Q71=0),O71,IF(O71=0,(P71+Q71)/2,IF(P71=0,(O71+Q71)/2,IF(Q71=0,(O71+P71)/2,(O71+P71+Q71)/3)))))))</f>
        <v>0</v>
      </c>
      <c r="Z71" s="367"/>
      <c r="AA71" s="362"/>
      <c r="AB71" s="362"/>
      <c r="AC71" s="362"/>
      <c r="AD71" s="362"/>
      <c r="AE71" s="362"/>
      <c r="AF71" s="362"/>
      <c r="AG71" s="362"/>
      <c r="AH71" s="362"/>
      <c r="AI71" s="553"/>
      <c r="AJ71" s="553"/>
    </row>
    <row r="72" spans="1:36" ht="15.75" x14ac:dyDescent="0.25">
      <c r="A72" s="333"/>
      <c r="B72" s="371"/>
      <c r="C72" s="369"/>
      <c r="D72" s="369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72"/>
      <c r="S72" s="72"/>
      <c r="T72" s="72"/>
      <c r="U72" s="72"/>
      <c r="V72" s="82">
        <f t="shared" si="21"/>
        <v>0</v>
      </c>
      <c r="W72" s="82">
        <f t="shared" si="22"/>
        <v>0</v>
      </c>
      <c r="X72" s="82">
        <f t="shared" si="23"/>
        <v>0</v>
      </c>
      <c r="Y72" s="177">
        <f t="shared" si="24"/>
        <v>0</v>
      </c>
      <c r="Z72" s="367"/>
      <c r="AA72" s="362"/>
      <c r="AB72" s="362"/>
      <c r="AC72" s="362"/>
      <c r="AD72" s="362"/>
      <c r="AE72" s="362"/>
      <c r="AF72" s="362"/>
      <c r="AG72" s="362"/>
      <c r="AH72" s="362"/>
      <c r="AI72" s="553"/>
      <c r="AJ72" s="553"/>
    </row>
    <row r="73" spans="1:36" ht="16.5" thickBot="1" x14ac:dyDescent="0.3">
      <c r="A73" s="334"/>
      <c r="B73" s="372"/>
      <c r="C73" s="360"/>
      <c r="D73" s="360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70"/>
      <c r="S73" s="70"/>
      <c r="T73" s="70"/>
      <c r="U73" s="70"/>
      <c r="V73" s="84">
        <f t="shared" si="21"/>
        <v>0</v>
      </c>
      <c r="W73" s="84">
        <f t="shared" si="22"/>
        <v>0</v>
      </c>
      <c r="X73" s="84">
        <f t="shared" si="23"/>
        <v>0</v>
      </c>
      <c r="Y73" s="178">
        <f t="shared" si="24"/>
        <v>0</v>
      </c>
      <c r="Z73" s="368"/>
      <c r="AA73" s="363"/>
      <c r="AB73" s="363"/>
      <c r="AC73" s="363"/>
      <c r="AD73" s="363"/>
      <c r="AE73" s="363"/>
      <c r="AF73" s="363"/>
      <c r="AG73" s="363"/>
      <c r="AH73" s="363"/>
      <c r="AI73" s="554"/>
      <c r="AJ73" s="554"/>
    </row>
    <row r="74" spans="1:36" ht="15.75" x14ac:dyDescent="0.25">
      <c r="A74" s="332">
        <v>10</v>
      </c>
      <c r="B74" s="370" t="s">
        <v>126</v>
      </c>
      <c r="C74" s="355" t="s">
        <v>733</v>
      </c>
      <c r="D74" s="355">
        <f>(160+160)*0.9</f>
        <v>288</v>
      </c>
      <c r="E74" s="18" t="s">
        <v>727</v>
      </c>
      <c r="F74" s="18">
        <v>40</v>
      </c>
      <c r="G74" s="18">
        <v>44</v>
      </c>
      <c r="H74" s="18">
        <v>42</v>
      </c>
      <c r="I74" s="18">
        <v>43</v>
      </c>
      <c r="J74" s="18">
        <v>47</v>
      </c>
      <c r="K74" s="18">
        <v>45</v>
      </c>
      <c r="L74" s="18"/>
      <c r="M74" s="18"/>
      <c r="N74" s="18"/>
      <c r="O74" s="18"/>
      <c r="P74" s="18"/>
      <c r="Q74" s="18"/>
      <c r="R74" s="18">
        <v>390</v>
      </c>
      <c r="S74" s="18">
        <v>390</v>
      </c>
      <c r="T74" s="18"/>
      <c r="U74" s="18"/>
      <c r="V74" s="93">
        <f t="shared" si="21"/>
        <v>42</v>
      </c>
      <c r="W74" s="93">
        <f t="shared" si="22"/>
        <v>45</v>
      </c>
      <c r="X74" s="93">
        <f t="shared" si="23"/>
        <v>0</v>
      </c>
      <c r="Y74" s="179">
        <f t="shared" si="24"/>
        <v>0</v>
      </c>
      <c r="Z74" s="366">
        <f>SUM(V74:V79)</f>
        <v>122</v>
      </c>
      <c r="AA74" s="364">
        <f>SUM(W74:W79)</f>
        <v>134</v>
      </c>
      <c r="AB74" s="364">
        <f>SUM(X74:X79)</f>
        <v>0</v>
      </c>
      <c r="AC74" s="364">
        <f>SUM(Y74:Y79)</f>
        <v>0</v>
      </c>
      <c r="AD74" s="361">
        <f t="shared" ref="AD74:AG74" si="25">Z74*0.38*0.9*SQRT(3)</f>
        <v>72.268087895003845</v>
      </c>
      <c r="AE74" s="361">
        <f t="shared" si="25"/>
        <v>79.376424409266505</v>
      </c>
      <c r="AF74" s="361">
        <f t="shared" si="25"/>
        <v>0</v>
      </c>
      <c r="AG74" s="361">
        <f t="shared" si="25"/>
        <v>0</v>
      </c>
      <c r="AH74" s="364">
        <f>MAX(Z74:AC79)</f>
        <v>134</v>
      </c>
      <c r="AI74" s="552">
        <f t="shared" ref="AI74" si="26">AH74*0.38*0.9*SQRT(3)</f>
        <v>79.376424409266505</v>
      </c>
      <c r="AJ74" s="552">
        <f>D74-AI74</f>
        <v>208.62357559073348</v>
      </c>
    </row>
    <row r="75" spans="1:36" ht="15.75" x14ac:dyDescent="0.25">
      <c r="A75" s="333"/>
      <c r="B75" s="371"/>
      <c r="C75" s="373"/>
      <c r="D75" s="373"/>
      <c r="E75" s="7" t="s">
        <v>728</v>
      </c>
      <c r="F75" s="7">
        <v>22</v>
      </c>
      <c r="G75" s="7">
        <v>18</v>
      </c>
      <c r="H75" s="7">
        <v>20</v>
      </c>
      <c r="I75" s="7">
        <v>24</v>
      </c>
      <c r="J75" s="7">
        <v>28</v>
      </c>
      <c r="K75" s="7">
        <v>26</v>
      </c>
      <c r="L75" s="7"/>
      <c r="M75" s="7"/>
      <c r="N75" s="7"/>
      <c r="O75" s="7"/>
      <c r="P75" s="7"/>
      <c r="Q75" s="7"/>
      <c r="R75" s="73">
        <v>390</v>
      </c>
      <c r="S75" s="73">
        <v>390</v>
      </c>
      <c r="T75" s="73"/>
      <c r="U75" s="73"/>
      <c r="V75" s="82">
        <f t="shared" si="21"/>
        <v>20</v>
      </c>
      <c r="W75" s="82">
        <f t="shared" si="22"/>
        <v>26</v>
      </c>
      <c r="X75" s="82">
        <f t="shared" si="23"/>
        <v>0</v>
      </c>
      <c r="Y75" s="177">
        <f t="shared" si="24"/>
        <v>0</v>
      </c>
      <c r="Z75" s="367"/>
      <c r="AA75" s="362"/>
      <c r="AB75" s="362"/>
      <c r="AC75" s="362"/>
      <c r="AD75" s="362"/>
      <c r="AE75" s="362"/>
      <c r="AF75" s="362"/>
      <c r="AG75" s="362"/>
      <c r="AH75" s="362"/>
      <c r="AI75" s="553"/>
      <c r="AJ75" s="553"/>
    </row>
    <row r="76" spans="1:36" ht="15.75" x14ac:dyDescent="0.25">
      <c r="A76" s="333"/>
      <c r="B76" s="371"/>
      <c r="C76" s="373"/>
      <c r="D76" s="373"/>
      <c r="E76" s="41" t="s">
        <v>729</v>
      </c>
      <c r="F76" s="41">
        <v>2</v>
      </c>
      <c r="G76" s="41">
        <v>1</v>
      </c>
      <c r="H76" s="41">
        <v>3</v>
      </c>
      <c r="I76" s="41">
        <v>1</v>
      </c>
      <c r="J76" s="41">
        <v>3</v>
      </c>
      <c r="K76" s="41">
        <v>2</v>
      </c>
      <c r="L76" s="41"/>
      <c r="M76" s="41"/>
      <c r="N76" s="41"/>
      <c r="O76" s="41"/>
      <c r="P76" s="41"/>
      <c r="Q76" s="41"/>
      <c r="R76" s="72">
        <v>390</v>
      </c>
      <c r="S76" s="72">
        <v>390</v>
      </c>
      <c r="T76" s="72"/>
      <c r="U76" s="72"/>
      <c r="V76" s="82">
        <f t="shared" si="21"/>
        <v>2</v>
      </c>
      <c r="W76" s="82">
        <f t="shared" si="22"/>
        <v>2</v>
      </c>
      <c r="X76" s="82">
        <f t="shared" si="23"/>
        <v>0</v>
      </c>
      <c r="Y76" s="177">
        <f t="shared" si="24"/>
        <v>0</v>
      </c>
      <c r="Z76" s="367"/>
      <c r="AA76" s="362"/>
      <c r="AB76" s="362"/>
      <c r="AC76" s="362"/>
      <c r="AD76" s="362"/>
      <c r="AE76" s="362"/>
      <c r="AF76" s="362"/>
      <c r="AG76" s="362"/>
      <c r="AH76" s="362"/>
      <c r="AI76" s="553"/>
      <c r="AJ76" s="553"/>
    </row>
    <row r="77" spans="1:36" ht="15.75" x14ac:dyDescent="0.25">
      <c r="A77" s="333"/>
      <c r="B77" s="371"/>
      <c r="C77" s="373"/>
      <c r="D77" s="373"/>
      <c r="E77" s="7" t="s">
        <v>730</v>
      </c>
      <c r="F77" s="7">
        <v>35</v>
      </c>
      <c r="G77" s="7">
        <v>37</v>
      </c>
      <c r="H77" s="7">
        <v>39</v>
      </c>
      <c r="I77" s="7">
        <v>42</v>
      </c>
      <c r="J77" s="7">
        <v>42</v>
      </c>
      <c r="K77" s="7">
        <v>42</v>
      </c>
      <c r="L77" s="7"/>
      <c r="M77" s="7"/>
      <c r="N77" s="7"/>
      <c r="O77" s="7"/>
      <c r="P77" s="7"/>
      <c r="Q77" s="7"/>
      <c r="R77" s="73">
        <v>390</v>
      </c>
      <c r="S77" s="73">
        <v>390</v>
      </c>
      <c r="T77" s="73"/>
      <c r="U77" s="73"/>
      <c r="V77" s="82">
        <f t="shared" si="21"/>
        <v>37</v>
      </c>
      <c r="W77" s="82">
        <f t="shared" si="22"/>
        <v>42</v>
      </c>
      <c r="X77" s="82">
        <f t="shared" si="23"/>
        <v>0</v>
      </c>
      <c r="Y77" s="177">
        <f t="shared" si="24"/>
        <v>0</v>
      </c>
      <c r="Z77" s="367"/>
      <c r="AA77" s="362"/>
      <c r="AB77" s="362"/>
      <c r="AC77" s="362"/>
      <c r="AD77" s="362"/>
      <c r="AE77" s="362"/>
      <c r="AF77" s="362"/>
      <c r="AG77" s="362"/>
      <c r="AH77" s="362"/>
      <c r="AI77" s="553"/>
      <c r="AJ77" s="553"/>
    </row>
    <row r="78" spans="1:36" ht="15.75" x14ac:dyDescent="0.25">
      <c r="A78" s="333"/>
      <c r="B78" s="371"/>
      <c r="C78" s="373"/>
      <c r="D78" s="373"/>
      <c r="E78" s="41" t="s">
        <v>731</v>
      </c>
      <c r="F78" s="41">
        <v>9</v>
      </c>
      <c r="G78" s="41">
        <v>8</v>
      </c>
      <c r="H78" s="41">
        <v>10</v>
      </c>
      <c r="I78" s="41">
        <v>9</v>
      </c>
      <c r="J78" s="41">
        <v>9</v>
      </c>
      <c r="K78" s="41">
        <v>9</v>
      </c>
      <c r="L78" s="41"/>
      <c r="M78" s="41"/>
      <c r="N78" s="41"/>
      <c r="O78" s="41"/>
      <c r="P78" s="41"/>
      <c r="Q78" s="41"/>
      <c r="R78" s="72">
        <v>390</v>
      </c>
      <c r="S78" s="72">
        <v>390</v>
      </c>
      <c r="T78" s="72"/>
      <c r="U78" s="72"/>
      <c r="V78" s="82">
        <f t="shared" si="21"/>
        <v>9</v>
      </c>
      <c r="W78" s="82">
        <f t="shared" si="22"/>
        <v>9</v>
      </c>
      <c r="X78" s="82">
        <f t="shared" si="23"/>
        <v>0</v>
      </c>
      <c r="Y78" s="177">
        <f t="shared" si="24"/>
        <v>0</v>
      </c>
      <c r="Z78" s="367"/>
      <c r="AA78" s="362"/>
      <c r="AB78" s="362"/>
      <c r="AC78" s="362"/>
      <c r="AD78" s="362"/>
      <c r="AE78" s="362"/>
      <c r="AF78" s="362"/>
      <c r="AG78" s="362"/>
      <c r="AH78" s="362"/>
      <c r="AI78" s="553"/>
      <c r="AJ78" s="553"/>
    </row>
    <row r="79" spans="1:36" ht="16.5" thickBot="1" x14ac:dyDescent="0.3">
      <c r="A79" s="334"/>
      <c r="B79" s="372"/>
      <c r="C79" s="356"/>
      <c r="D79" s="356"/>
      <c r="E79" s="38" t="s">
        <v>732</v>
      </c>
      <c r="F79" s="38">
        <v>12</v>
      </c>
      <c r="G79" s="38">
        <v>10</v>
      </c>
      <c r="H79" s="38">
        <v>14</v>
      </c>
      <c r="I79" s="38">
        <v>8</v>
      </c>
      <c r="J79" s="38">
        <v>12</v>
      </c>
      <c r="K79" s="38">
        <v>10</v>
      </c>
      <c r="L79" s="38"/>
      <c r="M79" s="38"/>
      <c r="N79" s="38"/>
      <c r="O79" s="38"/>
      <c r="P79" s="38"/>
      <c r="Q79" s="38"/>
      <c r="R79" s="70">
        <v>390</v>
      </c>
      <c r="S79" s="70">
        <v>390</v>
      </c>
      <c r="T79" s="70"/>
      <c r="U79" s="70"/>
      <c r="V79" s="84">
        <f t="shared" si="21"/>
        <v>12</v>
      </c>
      <c r="W79" s="84">
        <f t="shared" si="22"/>
        <v>10</v>
      </c>
      <c r="X79" s="84">
        <f t="shared" si="23"/>
        <v>0</v>
      </c>
      <c r="Y79" s="178">
        <f t="shared" si="24"/>
        <v>0</v>
      </c>
      <c r="Z79" s="368"/>
      <c r="AA79" s="363"/>
      <c r="AB79" s="363"/>
      <c r="AC79" s="363"/>
      <c r="AD79" s="363"/>
      <c r="AE79" s="363"/>
      <c r="AF79" s="363"/>
      <c r="AG79" s="363"/>
      <c r="AH79" s="363"/>
      <c r="AI79" s="554"/>
      <c r="AJ79" s="554"/>
    </row>
    <row r="80" spans="1:36" ht="15.75" x14ac:dyDescent="0.25">
      <c r="A80" s="332">
        <v>11</v>
      </c>
      <c r="B80" s="370" t="s">
        <v>56</v>
      </c>
      <c r="C80" s="355" t="s">
        <v>743</v>
      </c>
      <c r="D80" s="355">
        <f>(320+320)*0.9</f>
        <v>576</v>
      </c>
      <c r="E80" s="18" t="s">
        <v>734</v>
      </c>
      <c r="F80" s="18">
        <v>70</v>
      </c>
      <c r="G80" s="18">
        <v>70</v>
      </c>
      <c r="H80" s="18">
        <v>70</v>
      </c>
      <c r="I80" s="18">
        <v>70</v>
      </c>
      <c r="J80" s="18">
        <v>70</v>
      </c>
      <c r="K80" s="18">
        <v>70</v>
      </c>
      <c r="L80" s="18"/>
      <c r="M80" s="18"/>
      <c r="N80" s="18"/>
      <c r="O80" s="18"/>
      <c r="P80" s="18"/>
      <c r="Q80" s="18"/>
      <c r="R80" s="18">
        <v>390</v>
      </c>
      <c r="S80" s="18">
        <v>390</v>
      </c>
      <c r="T80" s="18"/>
      <c r="U80" s="18"/>
      <c r="V80" s="93">
        <f t="shared" si="21"/>
        <v>70</v>
      </c>
      <c r="W80" s="93">
        <f t="shared" si="22"/>
        <v>70</v>
      </c>
      <c r="X80" s="93">
        <f t="shared" si="23"/>
        <v>0</v>
      </c>
      <c r="Y80" s="179">
        <f t="shared" si="24"/>
        <v>0</v>
      </c>
      <c r="Z80" s="366">
        <f>SUM(V80:V91)</f>
        <v>228</v>
      </c>
      <c r="AA80" s="364">
        <f>SUM(W80:W91)</f>
        <v>241</v>
      </c>
      <c r="AB80" s="364">
        <f>SUM(X80:X91)</f>
        <v>0</v>
      </c>
      <c r="AC80" s="364">
        <f>SUM(Y80:Y91)</f>
        <v>0</v>
      </c>
      <c r="AD80" s="361">
        <f t="shared" ref="AD80:AG92" si="27">Z80*0.38*0.9*SQRT(3)</f>
        <v>135.05839377099076</v>
      </c>
      <c r="AE80" s="361">
        <f t="shared" si="27"/>
        <v>142.759091661442</v>
      </c>
      <c r="AF80" s="361">
        <f t="shared" si="27"/>
        <v>0</v>
      </c>
      <c r="AG80" s="361">
        <f t="shared" si="27"/>
        <v>0</v>
      </c>
      <c r="AH80" s="364">
        <f>MAX(Z80:AC91)</f>
        <v>241</v>
      </c>
      <c r="AI80" s="552">
        <f t="shared" ref="AI80" si="28">AH80*0.38*0.9*SQRT(3)</f>
        <v>142.759091661442</v>
      </c>
      <c r="AJ80" s="552">
        <f>D80-AI80</f>
        <v>433.24090833855803</v>
      </c>
    </row>
    <row r="81" spans="1:36" ht="15.75" x14ac:dyDescent="0.25">
      <c r="A81" s="333"/>
      <c r="B81" s="371"/>
      <c r="C81" s="373"/>
      <c r="D81" s="373"/>
      <c r="E81" s="7" t="s">
        <v>735</v>
      </c>
      <c r="F81" s="7">
        <v>32</v>
      </c>
      <c r="G81" s="7">
        <v>35</v>
      </c>
      <c r="H81" s="7">
        <v>38</v>
      </c>
      <c r="I81" s="7">
        <v>38</v>
      </c>
      <c r="J81" s="7">
        <v>36</v>
      </c>
      <c r="K81" s="7">
        <v>40</v>
      </c>
      <c r="L81" s="7"/>
      <c r="M81" s="7"/>
      <c r="N81" s="7"/>
      <c r="O81" s="7"/>
      <c r="P81" s="7"/>
      <c r="Q81" s="7"/>
      <c r="R81" s="73">
        <v>390</v>
      </c>
      <c r="S81" s="73">
        <v>390</v>
      </c>
      <c r="T81" s="73"/>
      <c r="U81" s="73"/>
      <c r="V81" s="82">
        <f t="shared" si="21"/>
        <v>35</v>
      </c>
      <c r="W81" s="82">
        <f t="shared" si="22"/>
        <v>38</v>
      </c>
      <c r="X81" s="82">
        <f t="shared" si="23"/>
        <v>0</v>
      </c>
      <c r="Y81" s="177">
        <f t="shared" si="24"/>
        <v>0</v>
      </c>
      <c r="Z81" s="367"/>
      <c r="AA81" s="362"/>
      <c r="AB81" s="362"/>
      <c r="AC81" s="362"/>
      <c r="AD81" s="362"/>
      <c r="AE81" s="362"/>
      <c r="AF81" s="362"/>
      <c r="AG81" s="362"/>
      <c r="AH81" s="362"/>
      <c r="AI81" s="553"/>
      <c r="AJ81" s="553"/>
    </row>
    <row r="82" spans="1:36" ht="15.75" x14ac:dyDescent="0.25">
      <c r="A82" s="333"/>
      <c r="B82" s="371"/>
      <c r="C82" s="373"/>
      <c r="D82" s="373"/>
      <c r="E82" s="41" t="s">
        <v>736</v>
      </c>
      <c r="F82" s="41">
        <v>10</v>
      </c>
      <c r="G82" s="41">
        <v>9</v>
      </c>
      <c r="H82" s="41">
        <v>11</v>
      </c>
      <c r="I82" s="41">
        <v>11</v>
      </c>
      <c r="J82" s="41">
        <v>15</v>
      </c>
      <c r="K82" s="41">
        <v>13</v>
      </c>
      <c r="L82" s="41"/>
      <c r="M82" s="41"/>
      <c r="N82" s="41"/>
      <c r="O82" s="41"/>
      <c r="P82" s="41"/>
      <c r="Q82" s="41"/>
      <c r="R82" s="41">
        <v>390</v>
      </c>
      <c r="S82" s="41">
        <v>390</v>
      </c>
      <c r="T82" s="41"/>
      <c r="U82" s="41"/>
      <c r="V82" s="82">
        <f t="shared" si="21"/>
        <v>10</v>
      </c>
      <c r="W82" s="82">
        <f t="shared" si="22"/>
        <v>13</v>
      </c>
      <c r="X82" s="82">
        <f t="shared" si="23"/>
        <v>0</v>
      </c>
      <c r="Y82" s="177">
        <f t="shared" si="24"/>
        <v>0</v>
      </c>
      <c r="Z82" s="367"/>
      <c r="AA82" s="362"/>
      <c r="AB82" s="362"/>
      <c r="AC82" s="362"/>
      <c r="AD82" s="362"/>
      <c r="AE82" s="362"/>
      <c r="AF82" s="362"/>
      <c r="AG82" s="362"/>
      <c r="AH82" s="362"/>
      <c r="AI82" s="553"/>
      <c r="AJ82" s="553"/>
    </row>
    <row r="83" spans="1:36" ht="15.75" x14ac:dyDescent="0.25">
      <c r="A83" s="333"/>
      <c r="B83" s="371"/>
      <c r="C83" s="373"/>
      <c r="D83" s="373"/>
      <c r="E83" s="7" t="s">
        <v>737</v>
      </c>
      <c r="F83" s="7">
        <v>12</v>
      </c>
      <c r="G83" s="7">
        <v>10</v>
      </c>
      <c r="H83" s="7">
        <v>14</v>
      </c>
      <c r="I83" s="7">
        <v>12</v>
      </c>
      <c r="J83" s="7">
        <v>14</v>
      </c>
      <c r="K83" s="7">
        <v>13</v>
      </c>
      <c r="L83" s="7"/>
      <c r="M83" s="7"/>
      <c r="N83" s="7"/>
      <c r="O83" s="7"/>
      <c r="P83" s="7"/>
      <c r="Q83" s="7"/>
      <c r="R83" s="73">
        <v>390</v>
      </c>
      <c r="S83" s="73">
        <v>390</v>
      </c>
      <c r="T83" s="73"/>
      <c r="U83" s="73"/>
      <c r="V83" s="82">
        <f t="shared" si="21"/>
        <v>12</v>
      </c>
      <c r="W83" s="82">
        <f t="shared" si="22"/>
        <v>13</v>
      </c>
      <c r="X83" s="82">
        <f t="shared" si="23"/>
        <v>0</v>
      </c>
      <c r="Y83" s="177">
        <f t="shared" si="24"/>
        <v>0</v>
      </c>
      <c r="Z83" s="367"/>
      <c r="AA83" s="362"/>
      <c r="AB83" s="362"/>
      <c r="AC83" s="362"/>
      <c r="AD83" s="362"/>
      <c r="AE83" s="362"/>
      <c r="AF83" s="362"/>
      <c r="AG83" s="362"/>
      <c r="AH83" s="362"/>
      <c r="AI83" s="553"/>
      <c r="AJ83" s="553"/>
    </row>
    <row r="84" spans="1:36" ht="15.75" x14ac:dyDescent="0.25">
      <c r="A84" s="333"/>
      <c r="B84" s="371"/>
      <c r="C84" s="373"/>
      <c r="D84" s="373"/>
      <c r="E84" s="41" t="s">
        <v>738</v>
      </c>
      <c r="F84" s="41">
        <v>28</v>
      </c>
      <c r="G84" s="41">
        <v>30</v>
      </c>
      <c r="H84" s="41">
        <v>32</v>
      </c>
      <c r="I84" s="41">
        <v>29</v>
      </c>
      <c r="J84" s="41">
        <v>31</v>
      </c>
      <c r="K84" s="41">
        <v>30</v>
      </c>
      <c r="L84" s="41"/>
      <c r="M84" s="41"/>
      <c r="N84" s="41"/>
      <c r="O84" s="41"/>
      <c r="P84" s="41"/>
      <c r="Q84" s="41"/>
      <c r="R84" s="72">
        <v>390</v>
      </c>
      <c r="S84" s="72">
        <v>390</v>
      </c>
      <c r="T84" s="72"/>
      <c r="U84" s="72"/>
      <c r="V84" s="82">
        <f t="shared" si="21"/>
        <v>30</v>
      </c>
      <c r="W84" s="82">
        <f t="shared" si="22"/>
        <v>30</v>
      </c>
      <c r="X84" s="82">
        <f t="shared" si="23"/>
        <v>0</v>
      </c>
      <c r="Y84" s="177">
        <f t="shared" si="24"/>
        <v>0</v>
      </c>
      <c r="Z84" s="367"/>
      <c r="AA84" s="362"/>
      <c r="AB84" s="362"/>
      <c r="AC84" s="362"/>
      <c r="AD84" s="362"/>
      <c r="AE84" s="362"/>
      <c r="AF84" s="362"/>
      <c r="AG84" s="362"/>
      <c r="AH84" s="362"/>
      <c r="AI84" s="553"/>
      <c r="AJ84" s="553"/>
    </row>
    <row r="85" spans="1:36" ht="15.75" x14ac:dyDescent="0.25">
      <c r="A85" s="333"/>
      <c r="B85" s="371"/>
      <c r="C85" s="373"/>
      <c r="D85" s="373"/>
      <c r="E85" s="7" t="s">
        <v>739</v>
      </c>
      <c r="F85" s="7">
        <v>10</v>
      </c>
      <c r="G85" s="7">
        <v>12</v>
      </c>
      <c r="H85" s="7">
        <v>11</v>
      </c>
      <c r="I85" s="7">
        <v>12</v>
      </c>
      <c r="J85" s="7">
        <v>16</v>
      </c>
      <c r="K85" s="7">
        <v>14</v>
      </c>
      <c r="L85" s="7"/>
      <c r="M85" s="7"/>
      <c r="N85" s="7"/>
      <c r="O85" s="7"/>
      <c r="P85" s="7"/>
      <c r="Q85" s="7"/>
      <c r="R85" s="73">
        <v>390</v>
      </c>
      <c r="S85" s="73">
        <v>390</v>
      </c>
      <c r="T85" s="73"/>
      <c r="U85" s="73"/>
      <c r="V85" s="82">
        <f t="shared" si="21"/>
        <v>11</v>
      </c>
      <c r="W85" s="82">
        <f t="shared" si="22"/>
        <v>14</v>
      </c>
      <c r="X85" s="82">
        <f t="shared" si="23"/>
        <v>0</v>
      </c>
      <c r="Y85" s="177">
        <f t="shared" si="24"/>
        <v>0</v>
      </c>
      <c r="Z85" s="367"/>
      <c r="AA85" s="362"/>
      <c r="AB85" s="362"/>
      <c r="AC85" s="362"/>
      <c r="AD85" s="362"/>
      <c r="AE85" s="362"/>
      <c r="AF85" s="362"/>
      <c r="AG85" s="362"/>
      <c r="AH85" s="362"/>
      <c r="AI85" s="553"/>
      <c r="AJ85" s="553"/>
    </row>
    <row r="86" spans="1:36" ht="15.75" x14ac:dyDescent="0.25">
      <c r="A86" s="333"/>
      <c r="B86" s="371"/>
      <c r="C86" s="373"/>
      <c r="D86" s="373"/>
      <c r="E86" s="41" t="s">
        <v>740</v>
      </c>
      <c r="F86" s="41">
        <v>24</v>
      </c>
      <c r="G86" s="41">
        <v>25</v>
      </c>
      <c r="H86" s="41">
        <v>26</v>
      </c>
      <c r="I86" s="41">
        <v>24</v>
      </c>
      <c r="J86" s="41">
        <v>25</v>
      </c>
      <c r="K86" s="41">
        <v>26</v>
      </c>
      <c r="L86" s="41"/>
      <c r="M86" s="41"/>
      <c r="N86" s="41"/>
      <c r="O86" s="41"/>
      <c r="P86" s="41"/>
      <c r="Q86" s="41"/>
      <c r="R86" s="72">
        <v>390</v>
      </c>
      <c r="S86" s="72">
        <v>390</v>
      </c>
      <c r="T86" s="72"/>
      <c r="U86" s="72"/>
      <c r="V86" s="82">
        <f t="shared" si="21"/>
        <v>25</v>
      </c>
      <c r="W86" s="82">
        <f t="shared" si="22"/>
        <v>25</v>
      </c>
      <c r="X86" s="82">
        <f t="shared" si="23"/>
        <v>0</v>
      </c>
      <c r="Y86" s="177">
        <f t="shared" si="24"/>
        <v>0</v>
      </c>
      <c r="Z86" s="367"/>
      <c r="AA86" s="362"/>
      <c r="AB86" s="362"/>
      <c r="AC86" s="362"/>
      <c r="AD86" s="362"/>
      <c r="AE86" s="362"/>
      <c r="AF86" s="362"/>
      <c r="AG86" s="362"/>
      <c r="AH86" s="362"/>
      <c r="AI86" s="553"/>
      <c r="AJ86" s="553"/>
    </row>
    <row r="87" spans="1:36" ht="15.75" x14ac:dyDescent="0.25">
      <c r="A87" s="333"/>
      <c r="B87" s="371"/>
      <c r="C87" s="373"/>
      <c r="D87" s="373"/>
      <c r="E87" s="7" t="s">
        <v>741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/>
      <c r="M87" s="7"/>
      <c r="N87" s="7"/>
      <c r="O87" s="7"/>
      <c r="P87" s="7"/>
      <c r="Q87" s="7"/>
      <c r="R87" s="73">
        <v>390</v>
      </c>
      <c r="S87" s="73">
        <v>390</v>
      </c>
      <c r="T87" s="73"/>
      <c r="U87" s="73"/>
      <c r="V87" s="82">
        <f t="shared" si="21"/>
        <v>0</v>
      </c>
      <c r="W87" s="82">
        <f t="shared" si="22"/>
        <v>0</v>
      </c>
      <c r="X87" s="82">
        <f t="shared" si="23"/>
        <v>0</v>
      </c>
      <c r="Y87" s="177">
        <f t="shared" si="24"/>
        <v>0</v>
      </c>
      <c r="Z87" s="367"/>
      <c r="AA87" s="362"/>
      <c r="AB87" s="362"/>
      <c r="AC87" s="362"/>
      <c r="AD87" s="362"/>
      <c r="AE87" s="362"/>
      <c r="AF87" s="362"/>
      <c r="AG87" s="362"/>
      <c r="AH87" s="362"/>
      <c r="AI87" s="553"/>
      <c r="AJ87" s="553"/>
    </row>
    <row r="88" spans="1:36" ht="15.75" x14ac:dyDescent="0.25">
      <c r="A88" s="333"/>
      <c r="B88" s="371"/>
      <c r="C88" s="373"/>
      <c r="D88" s="373"/>
      <c r="E88" s="41" t="s">
        <v>742</v>
      </c>
      <c r="F88" s="41">
        <v>32</v>
      </c>
      <c r="G88" s="41">
        <v>36</v>
      </c>
      <c r="H88" s="41">
        <v>37</v>
      </c>
      <c r="I88" s="41">
        <v>39</v>
      </c>
      <c r="J88" s="41">
        <v>40</v>
      </c>
      <c r="K88" s="41">
        <v>35</v>
      </c>
      <c r="L88" s="41"/>
      <c r="M88" s="41"/>
      <c r="N88" s="41"/>
      <c r="O88" s="41"/>
      <c r="P88" s="41"/>
      <c r="Q88" s="41"/>
      <c r="R88" s="72">
        <v>390</v>
      </c>
      <c r="S88" s="72">
        <v>390</v>
      </c>
      <c r="T88" s="72"/>
      <c r="U88" s="72"/>
      <c r="V88" s="82">
        <f t="shared" si="21"/>
        <v>35</v>
      </c>
      <c r="W88" s="82">
        <f t="shared" si="22"/>
        <v>38</v>
      </c>
      <c r="X88" s="82">
        <f t="shared" si="23"/>
        <v>0</v>
      </c>
      <c r="Y88" s="177">
        <f t="shared" si="24"/>
        <v>0</v>
      </c>
      <c r="Z88" s="367"/>
      <c r="AA88" s="362"/>
      <c r="AB88" s="362"/>
      <c r="AC88" s="362"/>
      <c r="AD88" s="362"/>
      <c r="AE88" s="362"/>
      <c r="AF88" s="362"/>
      <c r="AG88" s="362"/>
      <c r="AH88" s="362"/>
      <c r="AI88" s="553"/>
      <c r="AJ88" s="553"/>
    </row>
    <row r="89" spans="1:36" ht="15.75" x14ac:dyDescent="0.25">
      <c r="A89" s="333"/>
      <c r="B89" s="371"/>
      <c r="C89" s="373"/>
      <c r="D89" s="373"/>
      <c r="E89" s="7" t="s">
        <v>701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/>
      <c r="M89" s="7"/>
      <c r="N89" s="7"/>
      <c r="O89" s="7"/>
      <c r="P89" s="7"/>
      <c r="Q89" s="7"/>
      <c r="R89" s="73">
        <v>0</v>
      </c>
      <c r="S89" s="73">
        <v>0</v>
      </c>
      <c r="T89" s="73"/>
      <c r="U89" s="73"/>
      <c r="V89" s="82">
        <f t="shared" si="21"/>
        <v>0</v>
      </c>
      <c r="W89" s="82">
        <f t="shared" si="22"/>
        <v>0</v>
      </c>
      <c r="X89" s="82">
        <f t="shared" si="23"/>
        <v>0</v>
      </c>
      <c r="Y89" s="177">
        <f t="shared" si="24"/>
        <v>0</v>
      </c>
      <c r="Z89" s="367"/>
      <c r="AA89" s="362"/>
      <c r="AB89" s="362"/>
      <c r="AC89" s="362"/>
      <c r="AD89" s="362"/>
      <c r="AE89" s="362"/>
      <c r="AF89" s="362"/>
      <c r="AG89" s="362"/>
      <c r="AH89" s="362"/>
      <c r="AI89" s="553"/>
      <c r="AJ89" s="553"/>
    </row>
    <row r="90" spans="1:36" ht="15.75" x14ac:dyDescent="0.25">
      <c r="A90" s="333"/>
      <c r="B90" s="371"/>
      <c r="C90" s="373"/>
      <c r="D90" s="373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72"/>
      <c r="S90" s="72"/>
      <c r="T90" s="72"/>
      <c r="U90" s="72"/>
      <c r="V90" s="82">
        <f t="shared" si="21"/>
        <v>0</v>
      </c>
      <c r="W90" s="82">
        <f t="shared" si="22"/>
        <v>0</v>
      </c>
      <c r="X90" s="82">
        <f t="shared" si="23"/>
        <v>0</v>
      </c>
      <c r="Y90" s="177">
        <f t="shared" si="24"/>
        <v>0</v>
      </c>
      <c r="Z90" s="367"/>
      <c r="AA90" s="362"/>
      <c r="AB90" s="362"/>
      <c r="AC90" s="362"/>
      <c r="AD90" s="362"/>
      <c r="AE90" s="362"/>
      <c r="AF90" s="362"/>
      <c r="AG90" s="362"/>
      <c r="AH90" s="362"/>
      <c r="AI90" s="553"/>
      <c r="AJ90" s="553"/>
    </row>
    <row r="91" spans="1:36" ht="16.5" thickBot="1" x14ac:dyDescent="0.3">
      <c r="A91" s="334"/>
      <c r="B91" s="372"/>
      <c r="C91" s="356"/>
      <c r="D91" s="35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70"/>
      <c r="S91" s="70"/>
      <c r="T91" s="70"/>
      <c r="U91" s="70"/>
      <c r="V91" s="84">
        <f t="shared" si="21"/>
        <v>0</v>
      </c>
      <c r="W91" s="84">
        <f t="shared" si="22"/>
        <v>0</v>
      </c>
      <c r="X91" s="84">
        <f t="shared" si="23"/>
        <v>0</v>
      </c>
      <c r="Y91" s="178">
        <f t="shared" si="24"/>
        <v>0</v>
      </c>
      <c r="Z91" s="368"/>
      <c r="AA91" s="363"/>
      <c r="AB91" s="363"/>
      <c r="AC91" s="363"/>
      <c r="AD91" s="363"/>
      <c r="AE91" s="363"/>
      <c r="AF91" s="363"/>
      <c r="AG91" s="363"/>
      <c r="AH91" s="363"/>
      <c r="AI91" s="554"/>
      <c r="AJ91" s="554"/>
    </row>
    <row r="92" spans="1:36" ht="15.75" x14ac:dyDescent="0.25">
      <c r="A92" s="332">
        <v>12</v>
      </c>
      <c r="B92" s="370" t="s">
        <v>254</v>
      </c>
      <c r="C92" s="359" t="s">
        <v>18</v>
      </c>
      <c r="D92" s="359">
        <f>160*0.9</f>
        <v>144</v>
      </c>
      <c r="E92" s="18" t="s">
        <v>227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/>
      <c r="M92" s="18"/>
      <c r="N92" s="18"/>
      <c r="O92" s="18"/>
      <c r="P92" s="18"/>
      <c r="Q92" s="18"/>
      <c r="R92" s="18">
        <v>390</v>
      </c>
      <c r="S92" s="18">
        <v>390</v>
      </c>
      <c r="T92" s="18"/>
      <c r="U92" s="18"/>
      <c r="V92" s="93">
        <f t="shared" si="21"/>
        <v>0</v>
      </c>
      <c r="W92" s="93">
        <f t="shared" si="22"/>
        <v>0</v>
      </c>
      <c r="X92" s="93">
        <f t="shared" si="23"/>
        <v>0</v>
      </c>
      <c r="Y92" s="179">
        <f t="shared" si="24"/>
        <v>0</v>
      </c>
      <c r="Z92" s="366">
        <f>SUM(V92:V96)</f>
        <v>68</v>
      </c>
      <c r="AA92" s="364">
        <f>SUM(W92:W96)</f>
        <v>66</v>
      </c>
      <c r="AB92" s="364">
        <f>SUM(X92:X96)</f>
        <v>0</v>
      </c>
      <c r="AC92" s="364">
        <f>SUM(Y92:Y96)</f>
        <v>0</v>
      </c>
      <c r="AD92" s="361">
        <f t="shared" ref="AD92" si="29">Z92*0.38*0.9*SQRT(3)</f>
        <v>40.280573580821809</v>
      </c>
      <c r="AE92" s="361">
        <f t="shared" si="27"/>
        <v>39.095850828444703</v>
      </c>
      <c r="AF92" s="361">
        <f t="shared" si="27"/>
        <v>0</v>
      </c>
      <c r="AG92" s="361">
        <f t="shared" si="27"/>
        <v>0</v>
      </c>
      <c r="AH92" s="364">
        <f>MAX(Z92:AC96)</f>
        <v>68</v>
      </c>
      <c r="AI92" s="552">
        <f t="shared" ref="AI92" si="30">AH92*0.38*0.9*SQRT(3)</f>
        <v>40.280573580821809</v>
      </c>
      <c r="AJ92" s="552">
        <f>D92-AI92</f>
        <v>103.71942641917819</v>
      </c>
    </row>
    <row r="93" spans="1:36" ht="15.75" x14ac:dyDescent="0.25">
      <c r="A93" s="333"/>
      <c r="B93" s="371"/>
      <c r="C93" s="369"/>
      <c r="D93" s="369"/>
      <c r="E93" s="7" t="s">
        <v>744</v>
      </c>
      <c r="F93" s="7">
        <v>24</v>
      </c>
      <c r="G93" s="7">
        <v>24</v>
      </c>
      <c r="H93" s="7">
        <v>24</v>
      </c>
      <c r="I93" s="7">
        <v>24</v>
      </c>
      <c r="J93" s="7">
        <v>24</v>
      </c>
      <c r="K93" s="7">
        <v>24</v>
      </c>
      <c r="L93" s="7"/>
      <c r="M93" s="7"/>
      <c r="N93" s="7"/>
      <c r="O93" s="7"/>
      <c r="P93" s="7"/>
      <c r="Q93" s="7"/>
      <c r="R93" s="73">
        <v>390</v>
      </c>
      <c r="S93" s="73">
        <v>390</v>
      </c>
      <c r="T93" s="73"/>
      <c r="U93" s="73"/>
      <c r="V93" s="82">
        <f t="shared" si="21"/>
        <v>24</v>
      </c>
      <c r="W93" s="82">
        <f t="shared" si="22"/>
        <v>24</v>
      </c>
      <c r="X93" s="82">
        <f t="shared" si="23"/>
        <v>0</v>
      </c>
      <c r="Y93" s="177">
        <f t="shared" si="24"/>
        <v>0</v>
      </c>
      <c r="Z93" s="367"/>
      <c r="AA93" s="362"/>
      <c r="AB93" s="362"/>
      <c r="AC93" s="362"/>
      <c r="AD93" s="362"/>
      <c r="AE93" s="362"/>
      <c r="AF93" s="362"/>
      <c r="AG93" s="362"/>
      <c r="AH93" s="362"/>
      <c r="AI93" s="553"/>
      <c r="AJ93" s="553"/>
    </row>
    <row r="94" spans="1:36" ht="15.75" x14ac:dyDescent="0.25">
      <c r="A94" s="333"/>
      <c r="B94" s="371"/>
      <c r="C94" s="369"/>
      <c r="D94" s="369"/>
      <c r="E94" s="41" t="s">
        <v>745</v>
      </c>
      <c r="F94" s="41">
        <v>44</v>
      </c>
      <c r="G94" s="41">
        <v>43</v>
      </c>
      <c r="H94" s="41">
        <v>45</v>
      </c>
      <c r="I94" s="41">
        <v>40</v>
      </c>
      <c r="J94" s="41">
        <v>44</v>
      </c>
      <c r="K94" s="41">
        <v>42</v>
      </c>
      <c r="L94" s="41"/>
      <c r="M94" s="41"/>
      <c r="N94" s="41"/>
      <c r="O94" s="41"/>
      <c r="P94" s="41"/>
      <c r="Q94" s="41"/>
      <c r="R94" s="41">
        <v>390</v>
      </c>
      <c r="S94" s="41">
        <v>390</v>
      </c>
      <c r="T94" s="41"/>
      <c r="U94" s="41"/>
      <c r="V94" s="82">
        <f t="shared" si="21"/>
        <v>44</v>
      </c>
      <c r="W94" s="82">
        <f t="shared" si="22"/>
        <v>42</v>
      </c>
      <c r="X94" s="82">
        <f t="shared" si="23"/>
        <v>0</v>
      </c>
      <c r="Y94" s="177">
        <f t="shared" si="24"/>
        <v>0</v>
      </c>
      <c r="Z94" s="367"/>
      <c r="AA94" s="362"/>
      <c r="AB94" s="362"/>
      <c r="AC94" s="362"/>
      <c r="AD94" s="362"/>
      <c r="AE94" s="362"/>
      <c r="AF94" s="362"/>
      <c r="AG94" s="362"/>
      <c r="AH94" s="362"/>
      <c r="AI94" s="553"/>
      <c r="AJ94" s="553"/>
    </row>
    <row r="95" spans="1:36" ht="15.75" x14ac:dyDescent="0.25">
      <c r="A95" s="333"/>
      <c r="B95" s="371"/>
      <c r="C95" s="369"/>
      <c r="D95" s="369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72"/>
      <c r="S95" s="72"/>
      <c r="T95" s="72"/>
      <c r="U95" s="72"/>
      <c r="V95" s="82">
        <f t="shared" si="21"/>
        <v>0</v>
      </c>
      <c r="W95" s="82">
        <f t="shared" si="22"/>
        <v>0</v>
      </c>
      <c r="X95" s="82">
        <f t="shared" si="23"/>
        <v>0</v>
      </c>
      <c r="Y95" s="177">
        <f t="shared" si="24"/>
        <v>0</v>
      </c>
      <c r="Z95" s="367"/>
      <c r="AA95" s="362"/>
      <c r="AB95" s="362"/>
      <c r="AC95" s="362"/>
      <c r="AD95" s="362"/>
      <c r="AE95" s="362"/>
      <c r="AF95" s="362"/>
      <c r="AG95" s="362"/>
      <c r="AH95" s="362"/>
      <c r="AI95" s="553"/>
      <c r="AJ95" s="553"/>
    </row>
    <row r="96" spans="1:36" ht="16.5" thickBot="1" x14ac:dyDescent="0.3">
      <c r="A96" s="334"/>
      <c r="B96" s="372"/>
      <c r="C96" s="360"/>
      <c r="D96" s="360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70"/>
      <c r="S96" s="70"/>
      <c r="T96" s="70"/>
      <c r="U96" s="70"/>
      <c r="V96" s="84">
        <f t="shared" si="21"/>
        <v>0</v>
      </c>
      <c r="W96" s="84">
        <f t="shared" si="22"/>
        <v>0</v>
      </c>
      <c r="X96" s="84">
        <f t="shared" si="23"/>
        <v>0</v>
      </c>
      <c r="Y96" s="178">
        <f t="shared" si="24"/>
        <v>0</v>
      </c>
      <c r="Z96" s="368"/>
      <c r="AA96" s="363"/>
      <c r="AB96" s="363"/>
      <c r="AC96" s="363"/>
      <c r="AD96" s="363"/>
      <c r="AE96" s="363"/>
      <c r="AF96" s="363"/>
      <c r="AG96" s="363"/>
      <c r="AH96" s="363"/>
      <c r="AI96" s="554"/>
      <c r="AJ96" s="554"/>
    </row>
    <row r="97" spans="1:36" ht="15.75" x14ac:dyDescent="0.25">
      <c r="A97" s="332">
        <v>13</v>
      </c>
      <c r="B97" s="370" t="s">
        <v>60</v>
      </c>
      <c r="C97" s="355" t="s">
        <v>733</v>
      </c>
      <c r="D97" s="355">
        <f>(160+160)*0.9</f>
        <v>288</v>
      </c>
      <c r="E97" s="18" t="s">
        <v>65</v>
      </c>
      <c r="F97" s="18">
        <v>27</v>
      </c>
      <c r="G97" s="18">
        <v>29</v>
      </c>
      <c r="H97" s="18">
        <v>31</v>
      </c>
      <c r="I97" s="18">
        <v>29</v>
      </c>
      <c r="J97" s="18">
        <v>26</v>
      </c>
      <c r="K97" s="18">
        <v>29</v>
      </c>
      <c r="L97" s="18"/>
      <c r="M97" s="18"/>
      <c r="N97" s="18"/>
      <c r="O97" s="18"/>
      <c r="P97" s="18"/>
      <c r="Q97" s="18"/>
      <c r="R97" s="18">
        <v>390</v>
      </c>
      <c r="S97" s="18">
        <v>390</v>
      </c>
      <c r="T97" s="18"/>
      <c r="U97" s="18"/>
      <c r="V97" s="93">
        <f t="shared" si="21"/>
        <v>29</v>
      </c>
      <c r="W97" s="93">
        <f t="shared" si="22"/>
        <v>28</v>
      </c>
      <c r="X97" s="93">
        <f t="shared" si="23"/>
        <v>0</v>
      </c>
      <c r="Y97" s="179">
        <f t="shared" si="24"/>
        <v>0</v>
      </c>
      <c r="Z97" s="366">
        <f>SUM(V97:V102)</f>
        <v>39</v>
      </c>
      <c r="AA97" s="364">
        <f>SUM(W97:W102)</f>
        <v>38</v>
      </c>
      <c r="AB97" s="364">
        <f>SUM(X97:X102)</f>
        <v>0</v>
      </c>
      <c r="AC97" s="364">
        <f>SUM(Y97:Y102)</f>
        <v>0</v>
      </c>
      <c r="AD97" s="361">
        <f t="shared" ref="AD97:AG103" si="31">Z97*0.38*0.9*SQRT(3)</f>
        <v>23.102093671353686</v>
      </c>
      <c r="AE97" s="361">
        <f t="shared" si="31"/>
        <v>22.509732295165129</v>
      </c>
      <c r="AF97" s="361">
        <f t="shared" si="31"/>
        <v>0</v>
      </c>
      <c r="AG97" s="361">
        <f t="shared" si="31"/>
        <v>0</v>
      </c>
      <c r="AH97" s="364">
        <f>MAX(Z97:AC102)</f>
        <v>39</v>
      </c>
      <c r="AI97" s="552">
        <f t="shared" ref="AI97" si="32">AH97*0.38*0.9*SQRT(3)</f>
        <v>23.102093671353686</v>
      </c>
      <c r="AJ97" s="552">
        <f>D97-AI97</f>
        <v>264.89790632864629</v>
      </c>
    </row>
    <row r="98" spans="1:36" ht="15.75" x14ac:dyDescent="0.25">
      <c r="A98" s="333"/>
      <c r="B98" s="371"/>
      <c r="C98" s="373"/>
      <c r="D98" s="373"/>
      <c r="E98" s="7" t="s">
        <v>746</v>
      </c>
      <c r="F98" s="7">
        <v>10</v>
      </c>
      <c r="G98" s="7">
        <v>9</v>
      </c>
      <c r="H98" s="7">
        <v>11</v>
      </c>
      <c r="I98" s="7">
        <v>10</v>
      </c>
      <c r="J98" s="7">
        <v>10</v>
      </c>
      <c r="K98" s="7">
        <v>10</v>
      </c>
      <c r="L98" s="7"/>
      <c r="M98" s="7"/>
      <c r="N98" s="7"/>
      <c r="O98" s="7"/>
      <c r="P98" s="7"/>
      <c r="Q98" s="7"/>
      <c r="R98" s="73">
        <v>390</v>
      </c>
      <c r="S98" s="73">
        <v>390</v>
      </c>
      <c r="T98" s="73"/>
      <c r="U98" s="73"/>
      <c r="V98" s="82">
        <f t="shared" si="21"/>
        <v>10</v>
      </c>
      <c r="W98" s="82">
        <f t="shared" si="22"/>
        <v>10</v>
      </c>
      <c r="X98" s="82">
        <f t="shared" si="23"/>
        <v>0</v>
      </c>
      <c r="Y98" s="177">
        <f t="shared" si="24"/>
        <v>0</v>
      </c>
      <c r="Z98" s="367"/>
      <c r="AA98" s="362"/>
      <c r="AB98" s="362"/>
      <c r="AC98" s="362"/>
      <c r="AD98" s="362"/>
      <c r="AE98" s="362"/>
      <c r="AF98" s="362"/>
      <c r="AG98" s="362"/>
      <c r="AH98" s="362"/>
      <c r="AI98" s="553"/>
      <c r="AJ98" s="553"/>
    </row>
    <row r="99" spans="1:36" ht="15.75" x14ac:dyDescent="0.25">
      <c r="A99" s="333"/>
      <c r="B99" s="371"/>
      <c r="C99" s="373"/>
      <c r="D99" s="373"/>
      <c r="E99" s="41" t="s">
        <v>747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/>
      <c r="M99" s="41"/>
      <c r="N99" s="41"/>
      <c r="O99" s="41"/>
      <c r="P99" s="41"/>
      <c r="Q99" s="41"/>
      <c r="R99" s="41">
        <v>390</v>
      </c>
      <c r="S99" s="41">
        <v>390</v>
      </c>
      <c r="T99" s="41"/>
      <c r="U99" s="41"/>
      <c r="V99" s="82">
        <f t="shared" si="21"/>
        <v>0</v>
      </c>
      <c r="W99" s="82">
        <f t="shared" si="22"/>
        <v>0</v>
      </c>
      <c r="X99" s="82">
        <f t="shared" si="23"/>
        <v>0</v>
      </c>
      <c r="Y99" s="177">
        <f t="shared" si="24"/>
        <v>0</v>
      </c>
      <c r="Z99" s="367"/>
      <c r="AA99" s="362"/>
      <c r="AB99" s="362"/>
      <c r="AC99" s="362"/>
      <c r="AD99" s="362"/>
      <c r="AE99" s="362"/>
      <c r="AF99" s="362"/>
      <c r="AG99" s="362"/>
      <c r="AH99" s="362"/>
      <c r="AI99" s="553"/>
      <c r="AJ99" s="553"/>
    </row>
    <row r="100" spans="1:36" ht="15.75" x14ac:dyDescent="0.25">
      <c r="A100" s="333"/>
      <c r="B100" s="371"/>
      <c r="C100" s="373"/>
      <c r="D100" s="373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3"/>
      <c r="S100" s="73"/>
      <c r="T100" s="73"/>
      <c r="U100" s="73"/>
      <c r="V100" s="82">
        <f t="shared" si="21"/>
        <v>0</v>
      </c>
      <c r="W100" s="82">
        <f t="shared" si="22"/>
        <v>0</v>
      </c>
      <c r="X100" s="82">
        <f t="shared" si="23"/>
        <v>0</v>
      </c>
      <c r="Y100" s="177">
        <f t="shared" si="24"/>
        <v>0</v>
      </c>
      <c r="Z100" s="367"/>
      <c r="AA100" s="362"/>
      <c r="AB100" s="362"/>
      <c r="AC100" s="362"/>
      <c r="AD100" s="362"/>
      <c r="AE100" s="362"/>
      <c r="AF100" s="362"/>
      <c r="AG100" s="362"/>
      <c r="AH100" s="362"/>
      <c r="AI100" s="553"/>
      <c r="AJ100" s="553"/>
    </row>
    <row r="101" spans="1:36" ht="15.75" x14ac:dyDescent="0.25">
      <c r="A101" s="333"/>
      <c r="B101" s="371"/>
      <c r="C101" s="373"/>
      <c r="D101" s="373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72"/>
      <c r="S101" s="72"/>
      <c r="T101" s="72"/>
      <c r="U101" s="72"/>
      <c r="V101" s="82">
        <f t="shared" si="21"/>
        <v>0</v>
      </c>
      <c r="W101" s="82">
        <f t="shared" si="22"/>
        <v>0</v>
      </c>
      <c r="X101" s="82">
        <f t="shared" si="23"/>
        <v>0</v>
      </c>
      <c r="Y101" s="177">
        <f t="shared" si="24"/>
        <v>0</v>
      </c>
      <c r="Z101" s="367"/>
      <c r="AA101" s="362"/>
      <c r="AB101" s="362"/>
      <c r="AC101" s="362"/>
      <c r="AD101" s="362"/>
      <c r="AE101" s="362"/>
      <c r="AF101" s="362"/>
      <c r="AG101" s="362"/>
      <c r="AH101" s="362"/>
      <c r="AI101" s="553"/>
      <c r="AJ101" s="553"/>
    </row>
    <row r="102" spans="1:36" ht="16.5" thickBot="1" x14ac:dyDescent="0.3">
      <c r="A102" s="334"/>
      <c r="B102" s="372"/>
      <c r="C102" s="356"/>
      <c r="D102" s="35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70"/>
      <c r="S102" s="70"/>
      <c r="T102" s="70"/>
      <c r="U102" s="70"/>
      <c r="V102" s="84">
        <f t="shared" si="21"/>
        <v>0</v>
      </c>
      <c r="W102" s="84">
        <f t="shared" si="22"/>
        <v>0</v>
      </c>
      <c r="X102" s="84">
        <f t="shared" si="23"/>
        <v>0</v>
      </c>
      <c r="Y102" s="178">
        <f t="shared" si="24"/>
        <v>0</v>
      </c>
      <c r="Z102" s="368"/>
      <c r="AA102" s="363"/>
      <c r="AB102" s="363"/>
      <c r="AC102" s="363"/>
      <c r="AD102" s="363"/>
      <c r="AE102" s="363"/>
      <c r="AF102" s="363"/>
      <c r="AG102" s="363"/>
      <c r="AH102" s="363"/>
      <c r="AI102" s="554"/>
      <c r="AJ102" s="554"/>
    </row>
    <row r="103" spans="1:36" ht="15.75" x14ac:dyDescent="0.25">
      <c r="A103" s="332">
        <v>14</v>
      </c>
      <c r="B103" s="370" t="s">
        <v>64</v>
      </c>
      <c r="C103" s="355" t="s">
        <v>733</v>
      </c>
      <c r="D103" s="355">
        <f>(160+160)*0.9</f>
        <v>288</v>
      </c>
      <c r="E103" s="18" t="s">
        <v>27</v>
      </c>
      <c r="F103" s="18">
        <v>22</v>
      </c>
      <c r="G103" s="18">
        <v>27</v>
      </c>
      <c r="H103" s="18">
        <v>26</v>
      </c>
      <c r="I103" s="18">
        <v>14</v>
      </c>
      <c r="J103" s="18">
        <v>16</v>
      </c>
      <c r="K103" s="18">
        <v>15</v>
      </c>
      <c r="L103" s="18"/>
      <c r="M103" s="18"/>
      <c r="N103" s="18"/>
      <c r="O103" s="18"/>
      <c r="P103" s="18"/>
      <c r="Q103" s="18"/>
      <c r="R103" s="18">
        <v>390</v>
      </c>
      <c r="S103" s="18">
        <v>390</v>
      </c>
      <c r="T103" s="18"/>
      <c r="U103" s="18"/>
      <c r="V103" s="93">
        <f t="shared" si="21"/>
        <v>25</v>
      </c>
      <c r="W103" s="93">
        <f t="shared" si="22"/>
        <v>15</v>
      </c>
      <c r="X103" s="93">
        <f t="shared" si="23"/>
        <v>0</v>
      </c>
      <c r="Y103" s="179">
        <f t="shared" si="24"/>
        <v>0</v>
      </c>
      <c r="Z103" s="366">
        <f>SUM(V103:V106)</f>
        <v>34</v>
      </c>
      <c r="AA103" s="364">
        <f>SUM(W103:W106)</f>
        <v>27</v>
      </c>
      <c r="AB103" s="364">
        <f>SUM(X103:X106)</f>
        <v>0</v>
      </c>
      <c r="AC103" s="364">
        <f>SUM(Y103:Y106)</f>
        <v>0</v>
      </c>
      <c r="AD103" s="361">
        <f t="shared" ref="AD103" si="33">Z103*0.38*0.9*SQRT(3)</f>
        <v>20.140286790410904</v>
      </c>
      <c r="AE103" s="361">
        <f t="shared" si="31"/>
        <v>15.993757157091013</v>
      </c>
      <c r="AF103" s="361">
        <f t="shared" si="31"/>
        <v>0</v>
      </c>
      <c r="AG103" s="361">
        <f t="shared" si="31"/>
        <v>0</v>
      </c>
      <c r="AH103" s="364">
        <f>MAX(Z103:AC106)</f>
        <v>34</v>
      </c>
      <c r="AI103" s="552">
        <f t="shared" ref="AI103" si="34">AH103*0.38*0.9*SQRT(3)</f>
        <v>20.140286790410904</v>
      </c>
      <c r="AJ103" s="552">
        <f>D103-AI103</f>
        <v>267.85971320958907</v>
      </c>
    </row>
    <row r="104" spans="1:36" ht="15.75" x14ac:dyDescent="0.25">
      <c r="A104" s="333"/>
      <c r="B104" s="371"/>
      <c r="C104" s="373"/>
      <c r="D104" s="373"/>
      <c r="E104" s="7" t="s">
        <v>748</v>
      </c>
      <c r="F104" s="7">
        <v>7</v>
      </c>
      <c r="G104" s="7">
        <v>9</v>
      </c>
      <c r="H104" s="7">
        <v>8</v>
      </c>
      <c r="I104" s="7">
        <v>11</v>
      </c>
      <c r="J104" s="7">
        <v>10</v>
      </c>
      <c r="K104" s="7">
        <v>12</v>
      </c>
      <c r="L104" s="7"/>
      <c r="M104" s="7"/>
      <c r="N104" s="7"/>
      <c r="O104" s="7"/>
      <c r="P104" s="7"/>
      <c r="Q104" s="7"/>
      <c r="R104" s="73">
        <v>390</v>
      </c>
      <c r="S104" s="73">
        <v>390</v>
      </c>
      <c r="T104" s="73"/>
      <c r="U104" s="73"/>
      <c r="V104" s="82">
        <f t="shared" ref="V104:V124" si="35">IF(AND(F104=0,G104=0,H104=0),0,IF(AND(F104=0,G104=0),H104,IF(AND(F104=0,H104=0),G104,IF(AND(G104=0,H104=0),F104,IF(F104=0,(G104+H104)/2,IF(G104=0,(F104+H104)/2,IF(H104=0,(F104+G104)/2,(F104+G104+H104)/3)))))))</f>
        <v>8</v>
      </c>
      <c r="W104" s="82">
        <f t="shared" ref="W104:W124" si="36">IF(AND(I104=0,J104=0,K104=0),0,IF(AND(I104=0,J104=0),K104,IF(AND(I104=0,K104=0),J104,IF(AND(J104=0,K104=0),I104,IF(I104=0,(J104+K104)/2,IF(J104=0,(I104+K104)/2,IF(K104=0,(I104+J104)/2,(I104+J104+K104)/3)))))))</f>
        <v>11</v>
      </c>
      <c r="X104" s="82">
        <f t="shared" ref="X104:X124" si="37">IF(AND(L104=0,M104=0,N104=0),0,IF(AND(L104=0,M104=0),N104,IF(AND(L104=0,N104=0),M104,IF(AND(M104=0,N104=0),L104,IF(L104=0,(M104+N104)/2,IF(M104=0,(L104+N104)/2,IF(N104=0,(L104+M104)/2,(L104+M104+N104)/3)))))))</f>
        <v>0</v>
      </c>
      <c r="Y104" s="177">
        <f t="shared" ref="Y104:Y124" si="38">IF(AND(O104=0,P104=0,Q104=0),0,IF(AND(O104=0,P104=0),Q104,IF(AND(O104=0,Q104=0),P104,IF(AND(P104=0,Q104=0),O104,IF(O104=0,(P104+Q104)/2,IF(P104=0,(O104+Q104)/2,IF(Q104=0,(O104+P104)/2,(O104+P104+Q104)/3)))))))</f>
        <v>0</v>
      </c>
      <c r="Z104" s="367"/>
      <c r="AA104" s="362"/>
      <c r="AB104" s="362"/>
      <c r="AC104" s="362"/>
      <c r="AD104" s="362"/>
      <c r="AE104" s="362"/>
      <c r="AF104" s="362"/>
      <c r="AG104" s="362"/>
      <c r="AH104" s="362"/>
      <c r="AI104" s="553"/>
      <c r="AJ104" s="553"/>
    </row>
    <row r="105" spans="1:36" ht="15.75" x14ac:dyDescent="0.25">
      <c r="A105" s="333"/>
      <c r="B105" s="371"/>
      <c r="C105" s="373"/>
      <c r="D105" s="373"/>
      <c r="E105" s="41" t="s">
        <v>749</v>
      </c>
      <c r="F105" s="41">
        <v>1</v>
      </c>
      <c r="G105" s="41">
        <v>1</v>
      </c>
      <c r="H105" s="41">
        <v>1</v>
      </c>
      <c r="I105" s="41">
        <v>1</v>
      </c>
      <c r="J105" s="41">
        <v>1</v>
      </c>
      <c r="K105" s="41">
        <v>1</v>
      </c>
      <c r="L105" s="41"/>
      <c r="M105" s="41"/>
      <c r="N105" s="41"/>
      <c r="O105" s="41"/>
      <c r="P105" s="41"/>
      <c r="Q105" s="41"/>
      <c r="R105" s="41">
        <v>390</v>
      </c>
      <c r="S105" s="41">
        <v>390</v>
      </c>
      <c r="T105" s="41"/>
      <c r="U105" s="41"/>
      <c r="V105" s="82">
        <f t="shared" si="35"/>
        <v>1</v>
      </c>
      <c r="W105" s="82">
        <f t="shared" si="36"/>
        <v>1</v>
      </c>
      <c r="X105" s="82">
        <f t="shared" si="37"/>
        <v>0</v>
      </c>
      <c r="Y105" s="177">
        <f t="shared" si="38"/>
        <v>0</v>
      </c>
      <c r="Z105" s="367"/>
      <c r="AA105" s="362"/>
      <c r="AB105" s="362"/>
      <c r="AC105" s="362"/>
      <c r="AD105" s="362"/>
      <c r="AE105" s="362"/>
      <c r="AF105" s="362"/>
      <c r="AG105" s="362"/>
      <c r="AH105" s="362"/>
      <c r="AI105" s="553"/>
      <c r="AJ105" s="553"/>
    </row>
    <row r="106" spans="1:36" ht="16.5" thickBot="1" x14ac:dyDescent="0.3">
      <c r="A106" s="334"/>
      <c r="B106" s="372"/>
      <c r="C106" s="356"/>
      <c r="D106" s="35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70"/>
      <c r="S106" s="70"/>
      <c r="T106" s="70"/>
      <c r="U106" s="70"/>
      <c r="V106" s="84">
        <f t="shared" si="35"/>
        <v>0</v>
      </c>
      <c r="W106" s="84">
        <f t="shared" si="36"/>
        <v>0</v>
      </c>
      <c r="X106" s="84">
        <f t="shared" si="37"/>
        <v>0</v>
      </c>
      <c r="Y106" s="178">
        <f t="shared" si="38"/>
        <v>0</v>
      </c>
      <c r="Z106" s="368"/>
      <c r="AA106" s="363"/>
      <c r="AB106" s="363"/>
      <c r="AC106" s="363"/>
      <c r="AD106" s="363"/>
      <c r="AE106" s="363"/>
      <c r="AF106" s="363"/>
      <c r="AG106" s="363"/>
      <c r="AH106" s="363"/>
      <c r="AI106" s="554"/>
      <c r="AJ106" s="554"/>
    </row>
    <row r="107" spans="1:36" ht="15.75" x14ac:dyDescent="0.25">
      <c r="A107" s="332">
        <v>15</v>
      </c>
      <c r="B107" s="411" t="s">
        <v>72</v>
      </c>
      <c r="C107" s="359" t="s">
        <v>128</v>
      </c>
      <c r="D107" s="359">
        <f>100*0.9</f>
        <v>90</v>
      </c>
      <c r="E107" s="18" t="s">
        <v>750</v>
      </c>
      <c r="F107" s="18">
        <v>28</v>
      </c>
      <c r="G107" s="18">
        <v>28</v>
      </c>
      <c r="H107" s="18">
        <v>28</v>
      </c>
      <c r="I107" s="18">
        <v>28</v>
      </c>
      <c r="J107" s="18">
        <v>28</v>
      </c>
      <c r="K107" s="18">
        <v>28</v>
      </c>
      <c r="L107" s="18"/>
      <c r="M107" s="18"/>
      <c r="N107" s="18"/>
      <c r="O107" s="18"/>
      <c r="P107" s="18"/>
      <c r="Q107" s="18"/>
      <c r="R107" s="74">
        <v>390</v>
      </c>
      <c r="S107" s="74">
        <v>390</v>
      </c>
      <c r="T107" s="74"/>
      <c r="U107" s="74"/>
      <c r="V107" s="93">
        <f t="shared" si="35"/>
        <v>28</v>
      </c>
      <c r="W107" s="93">
        <f t="shared" si="36"/>
        <v>28</v>
      </c>
      <c r="X107" s="93">
        <f t="shared" si="37"/>
        <v>0</v>
      </c>
      <c r="Y107" s="179">
        <f t="shared" si="38"/>
        <v>0</v>
      </c>
      <c r="Z107" s="366">
        <f>SUM(V107:V108)</f>
        <v>28</v>
      </c>
      <c r="AA107" s="364">
        <f>SUM(W107:W108)</f>
        <v>28</v>
      </c>
      <c r="AB107" s="364">
        <f>SUM(X107:X108)</f>
        <v>0</v>
      </c>
      <c r="AC107" s="364">
        <f>SUM(Y107:Y108)</f>
        <v>0</v>
      </c>
      <c r="AD107" s="361">
        <f t="shared" ref="AD107:AG107" si="39">Z107*0.38*0.9*SQRT(3)</f>
        <v>16.586118533279571</v>
      </c>
      <c r="AE107" s="361">
        <f t="shared" si="39"/>
        <v>16.586118533279571</v>
      </c>
      <c r="AF107" s="361">
        <f t="shared" si="39"/>
        <v>0</v>
      </c>
      <c r="AG107" s="361">
        <f t="shared" si="39"/>
        <v>0</v>
      </c>
      <c r="AH107" s="364">
        <f>MAX(Z107:AC108)</f>
        <v>28</v>
      </c>
      <c r="AI107" s="552">
        <f t="shared" ref="AI107" si="40">AH107*0.38*0.9*SQRT(3)</f>
        <v>16.586118533279571</v>
      </c>
      <c r="AJ107" s="552">
        <f>D107-AI107</f>
        <v>73.413881466720426</v>
      </c>
    </row>
    <row r="108" spans="1:36" ht="16.5" thickBot="1" x14ac:dyDescent="0.3">
      <c r="A108" s="334"/>
      <c r="B108" s="412"/>
      <c r="C108" s="360"/>
      <c r="D108" s="360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70"/>
      <c r="S108" s="70"/>
      <c r="T108" s="70"/>
      <c r="U108" s="70"/>
      <c r="V108" s="84">
        <f t="shared" si="35"/>
        <v>0</v>
      </c>
      <c r="W108" s="84">
        <f t="shared" si="36"/>
        <v>0</v>
      </c>
      <c r="X108" s="84">
        <f t="shared" si="37"/>
        <v>0</v>
      </c>
      <c r="Y108" s="178">
        <f t="shared" si="38"/>
        <v>0</v>
      </c>
      <c r="Z108" s="368"/>
      <c r="AA108" s="363"/>
      <c r="AB108" s="363"/>
      <c r="AC108" s="363"/>
      <c r="AD108" s="363"/>
      <c r="AE108" s="363"/>
      <c r="AF108" s="363"/>
      <c r="AG108" s="363"/>
      <c r="AH108" s="363"/>
      <c r="AI108" s="554"/>
      <c r="AJ108" s="554"/>
    </row>
    <row r="109" spans="1:36" ht="15.75" x14ac:dyDescent="0.25">
      <c r="A109" s="332">
        <v>16</v>
      </c>
      <c r="B109" s="411" t="s">
        <v>255</v>
      </c>
      <c r="C109" s="355" t="s">
        <v>733</v>
      </c>
      <c r="D109" s="355">
        <f>(160+160)*0.9</f>
        <v>288</v>
      </c>
      <c r="E109" s="18" t="s">
        <v>210</v>
      </c>
      <c r="F109" s="18">
        <v>4</v>
      </c>
      <c r="G109" s="18">
        <v>4</v>
      </c>
      <c r="H109" s="18">
        <v>4</v>
      </c>
      <c r="I109" s="18">
        <v>4</v>
      </c>
      <c r="J109" s="18">
        <v>4</v>
      </c>
      <c r="K109" s="18">
        <v>4</v>
      </c>
      <c r="L109" s="18"/>
      <c r="M109" s="18"/>
      <c r="N109" s="18"/>
      <c r="O109" s="18"/>
      <c r="P109" s="18"/>
      <c r="Q109" s="18"/>
      <c r="R109" s="74">
        <v>390</v>
      </c>
      <c r="S109" s="74">
        <v>390</v>
      </c>
      <c r="T109" s="74"/>
      <c r="U109" s="74"/>
      <c r="V109" s="93">
        <f t="shared" si="35"/>
        <v>4</v>
      </c>
      <c r="W109" s="93">
        <f t="shared" si="36"/>
        <v>4</v>
      </c>
      <c r="X109" s="93">
        <f t="shared" si="37"/>
        <v>0</v>
      </c>
      <c r="Y109" s="179">
        <f t="shared" si="38"/>
        <v>0</v>
      </c>
      <c r="Z109" s="366">
        <f>SUM(V109:V112)</f>
        <v>4</v>
      </c>
      <c r="AA109" s="364">
        <f>SUM(W109:W112)</f>
        <v>4</v>
      </c>
      <c r="AB109" s="364">
        <f>SUM(X109:X112)</f>
        <v>0</v>
      </c>
      <c r="AC109" s="364">
        <f>SUM(Y109:Y112)</f>
        <v>0</v>
      </c>
      <c r="AD109" s="361">
        <f t="shared" ref="AD109:AG109" si="41">Z109*0.38*0.9*SQRT(3)</f>
        <v>2.369445504754224</v>
      </c>
      <c r="AE109" s="361">
        <f t="shared" si="41"/>
        <v>2.369445504754224</v>
      </c>
      <c r="AF109" s="361">
        <f t="shared" si="41"/>
        <v>0</v>
      </c>
      <c r="AG109" s="361">
        <f t="shared" si="41"/>
        <v>0</v>
      </c>
      <c r="AH109" s="364">
        <f>MAX(Z109:AC112)</f>
        <v>4</v>
      </c>
      <c r="AI109" s="552">
        <f t="shared" ref="AI109" si="42">AH109*0.38*0.9*SQRT(3)</f>
        <v>2.369445504754224</v>
      </c>
      <c r="AJ109" s="552">
        <f>D109-AI109</f>
        <v>285.6305544952458</v>
      </c>
    </row>
    <row r="110" spans="1:36" ht="15.75" x14ac:dyDescent="0.25">
      <c r="A110" s="333"/>
      <c r="B110" s="413"/>
      <c r="C110" s="373"/>
      <c r="D110" s="373"/>
      <c r="E110" s="7" t="s">
        <v>751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/>
      <c r="M110" s="7"/>
      <c r="N110" s="7"/>
      <c r="O110" s="7"/>
      <c r="P110" s="7"/>
      <c r="Q110" s="7"/>
      <c r="R110" s="73">
        <v>0</v>
      </c>
      <c r="S110" s="73">
        <v>0</v>
      </c>
      <c r="T110" s="73"/>
      <c r="U110" s="73"/>
      <c r="V110" s="82">
        <f t="shared" si="35"/>
        <v>0</v>
      </c>
      <c r="W110" s="82">
        <f t="shared" si="36"/>
        <v>0</v>
      </c>
      <c r="X110" s="82">
        <f t="shared" si="37"/>
        <v>0</v>
      </c>
      <c r="Y110" s="177">
        <f t="shared" si="38"/>
        <v>0</v>
      </c>
      <c r="Z110" s="367"/>
      <c r="AA110" s="362"/>
      <c r="AB110" s="362"/>
      <c r="AC110" s="362"/>
      <c r="AD110" s="362"/>
      <c r="AE110" s="362"/>
      <c r="AF110" s="362"/>
      <c r="AG110" s="362"/>
      <c r="AH110" s="362"/>
      <c r="AI110" s="553"/>
      <c r="AJ110" s="553"/>
    </row>
    <row r="111" spans="1:36" ht="15.75" x14ac:dyDescent="0.25">
      <c r="A111" s="333"/>
      <c r="B111" s="413"/>
      <c r="C111" s="373"/>
      <c r="D111" s="373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72"/>
      <c r="S111" s="72"/>
      <c r="T111" s="72"/>
      <c r="U111" s="72"/>
      <c r="V111" s="82">
        <f t="shared" si="35"/>
        <v>0</v>
      </c>
      <c r="W111" s="82">
        <f t="shared" si="36"/>
        <v>0</v>
      </c>
      <c r="X111" s="82">
        <f t="shared" si="37"/>
        <v>0</v>
      </c>
      <c r="Y111" s="177">
        <f t="shared" si="38"/>
        <v>0</v>
      </c>
      <c r="Z111" s="367"/>
      <c r="AA111" s="362"/>
      <c r="AB111" s="362"/>
      <c r="AC111" s="362"/>
      <c r="AD111" s="362"/>
      <c r="AE111" s="362"/>
      <c r="AF111" s="362"/>
      <c r="AG111" s="362"/>
      <c r="AH111" s="362"/>
      <c r="AI111" s="553"/>
      <c r="AJ111" s="553"/>
    </row>
    <row r="112" spans="1:36" ht="16.5" thickBot="1" x14ac:dyDescent="0.3">
      <c r="A112" s="334"/>
      <c r="B112" s="412"/>
      <c r="C112" s="356"/>
      <c r="D112" s="35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70"/>
      <c r="S112" s="70"/>
      <c r="T112" s="70"/>
      <c r="U112" s="70"/>
      <c r="V112" s="84">
        <f t="shared" si="35"/>
        <v>0</v>
      </c>
      <c r="W112" s="84">
        <f t="shared" si="36"/>
        <v>0</v>
      </c>
      <c r="X112" s="84">
        <f t="shared" si="37"/>
        <v>0</v>
      </c>
      <c r="Y112" s="178">
        <f t="shared" si="38"/>
        <v>0</v>
      </c>
      <c r="Z112" s="368"/>
      <c r="AA112" s="363"/>
      <c r="AB112" s="363"/>
      <c r="AC112" s="363"/>
      <c r="AD112" s="363"/>
      <c r="AE112" s="363"/>
      <c r="AF112" s="363"/>
      <c r="AG112" s="363"/>
      <c r="AH112" s="363"/>
      <c r="AI112" s="554"/>
      <c r="AJ112" s="554"/>
    </row>
    <row r="113" spans="1:36" ht="18.75" customHeight="1" x14ac:dyDescent="0.25">
      <c r="A113" s="351">
        <v>17</v>
      </c>
      <c r="B113" s="411" t="s">
        <v>256</v>
      </c>
      <c r="C113" s="359" t="s">
        <v>18</v>
      </c>
      <c r="D113" s="359">
        <f>160*0.9</f>
        <v>144</v>
      </c>
      <c r="E113" s="18" t="s">
        <v>752</v>
      </c>
      <c r="F113" s="18">
        <v>2.2000000000000002</v>
      </c>
      <c r="G113" s="18">
        <v>2.2000000000000002</v>
      </c>
      <c r="H113" s="18">
        <v>2.2000000000000002</v>
      </c>
      <c r="I113" s="18">
        <v>2.2000000000000002</v>
      </c>
      <c r="J113" s="18">
        <v>2.2000000000000002</v>
      </c>
      <c r="K113" s="18">
        <v>2.2000000000000002</v>
      </c>
      <c r="L113" s="18"/>
      <c r="M113" s="18"/>
      <c r="N113" s="18"/>
      <c r="O113" s="18"/>
      <c r="P113" s="18"/>
      <c r="Q113" s="18"/>
      <c r="R113" s="74">
        <v>390</v>
      </c>
      <c r="S113" s="74">
        <v>390</v>
      </c>
      <c r="T113" s="74"/>
      <c r="U113" s="74"/>
      <c r="V113" s="93">
        <f t="shared" si="35"/>
        <v>2.2000000000000002</v>
      </c>
      <c r="W113" s="93">
        <f t="shared" si="36"/>
        <v>2.2000000000000002</v>
      </c>
      <c r="X113" s="93">
        <f t="shared" si="37"/>
        <v>0</v>
      </c>
      <c r="Y113" s="179">
        <f t="shared" si="38"/>
        <v>0</v>
      </c>
      <c r="Z113" s="357">
        <f>SUM(V113:V114)</f>
        <v>2.2000000000000002</v>
      </c>
      <c r="AA113" s="349">
        <f>SUM(W113:W114)</f>
        <v>2.2000000000000002</v>
      </c>
      <c r="AB113" s="349">
        <f>SUM(X113:X114)</f>
        <v>0</v>
      </c>
      <c r="AC113" s="349">
        <f>SUM(Y113:Y114)</f>
        <v>0</v>
      </c>
      <c r="AD113" s="349">
        <f t="shared" ref="AD113:AG113" si="43">Z113*0.38*0.9*SQRT(3)</f>
        <v>1.3031950276148234</v>
      </c>
      <c r="AE113" s="349">
        <f t="shared" si="43"/>
        <v>1.3031950276148234</v>
      </c>
      <c r="AF113" s="349">
        <f t="shared" si="43"/>
        <v>0</v>
      </c>
      <c r="AG113" s="349">
        <f t="shared" si="43"/>
        <v>0</v>
      </c>
      <c r="AH113" s="349">
        <f>MAX(Z113:AC114)</f>
        <v>2.2000000000000002</v>
      </c>
      <c r="AI113" s="555">
        <f t="shared" ref="AI113" si="44">AH113*0.38*0.9*SQRT(3)</f>
        <v>1.3031950276148234</v>
      </c>
      <c r="AJ113" s="555">
        <f>D113-AI113</f>
        <v>142.69680497238517</v>
      </c>
    </row>
    <row r="114" spans="1:36" ht="16.5" thickBot="1" x14ac:dyDescent="0.3">
      <c r="A114" s="352"/>
      <c r="B114" s="412"/>
      <c r="C114" s="360"/>
      <c r="D114" s="360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70"/>
      <c r="S114" s="70"/>
      <c r="T114" s="70"/>
      <c r="U114" s="70"/>
      <c r="V114" s="84">
        <f t="shared" si="35"/>
        <v>0</v>
      </c>
      <c r="W114" s="84">
        <f t="shared" si="36"/>
        <v>0</v>
      </c>
      <c r="X114" s="84">
        <f t="shared" si="37"/>
        <v>0</v>
      </c>
      <c r="Y114" s="178">
        <f t="shared" si="38"/>
        <v>0</v>
      </c>
      <c r="Z114" s="358"/>
      <c r="AA114" s="350"/>
      <c r="AB114" s="350"/>
      <c r="AC114" s="350"/>
      <c r="AD114" s="350"/>
      <c r="AE114" s="350"/>
      <c r="AF114" s="350"/>
      <c r="AG114" s="350"/>
      <c r="AH114" s="350"/>
      <c r="AI114" s="556"/>
      <c r="AJ114" s="556"/>
    </row>
    <row r="115" spans="1:36" ht="15.75" x14ac:dyDescent="0.25">
      <c r="A115" s="332">
        <v>18</v>
      </c>
      <c r="B115" s="370" t="s">
        <v>259</v>
      </c>
      <c r="C115" s="355" t="s">
        <v>87</v>
      </c>
      <c r="D115" s="355">
        <f>400*0.9</f>
        <v>360</v>
      </c>
      <c r="E115" s="18" t="s">
        <v>753</v>
      </c>
      <c r="F115" s="18">
        <v>40</v>
      </c>
      <c r="G115" s="18">
        <v>40</v>
      </c>
      <c r="H115" s="18">
        <v>40</v>
      </c>
      <c r="I115" s="18">
        <v>40</v>
      </c>
      <c r="J115" s="18">
        <v>40</v>
      </c>
      <c r="K115" s="18">
        <v>40</v>
      </c>
      <c r="L115" s="18"/>
      <c r="M115" s="18"/>
      <c r="N115" s="18"/>
      <c r="O115" s="18"/>
      <c r="P115" s="18"/>
      <c r="Q115" s="18"/>
      <c r="R115" s="18">
        <v>390</v>
      </c>
      <c r="S115" s="18">
        <v>390</v>
      </c>
      <c r="T115" s="18"/>
      <c r="U115" s="18"/>
      <c r="V115" s="93">
        <f t="shared" si="35"/>
        <v>40</v>
      </c>
      <c r="W115" s="93">
        <f t="shared" si="36"/>
        <v>40</v>
      </c>
      <c r="X115" s="93">
        <f t="shared" si="37"/>
        <v>0</v>
      </c>
      <c r="Y115" s="179">
        <f t="shared" si="38"/>
        <v>0</v>
      </c>
      <c r="Z115" s="366">
        <f>SUM(V115:V124)</f>
        <v>264</v>
      </c>
      <c r="AA115" s="364">
        <f>SUM(W115:W124)</f>
        <v>280</v>
      </c>
      <c r="AB115" s="364">
        <f>SUM(X115:X124)</f>
        <v>0</v>
      </c>
      <c r="AC115" s="364">
        <f>SUM(Y115:Y124)</f>
        <v>0</v>
      </c>
      <c r="AD115" s="361">
        <f t="shared" ref="AD115" si="45">Z115*0.38*0.9*SQRT(3)</f>
        <v>156.38340331377881</v>
      </c>
      <c r="AE115" s="361">
        <f t="shared" ref="AE115" si="46">AA115*0.38*0.9*SQRT(3)</f>
        <v>165.86118533279569</v>
      </c>
      <c r="AF115" s="361">
        <f t="shared" ref="AF115" si="47">AB115*0.38*0.9*SQRT(3)</f>
        <v>0</v>
      </c>
      <c r="AG115" s="361">
        <f t="shared" ref="AG115" si="48">AC115*0.38*0.9*SQRT(3)</f>
        <v>0</v>
      </c>
      <c r="AH115" s="364">
        <f>MAX(Z115:AC124)</f>
        <v>280</v>
      </c>
      <c r="AI115" s="552">
        <f t="shared" ref="AI115" si="49">AH115*0.38*0.9*SQRT(3)</f>
        <v>165.86118533279569</v>
      </c>
      <c r="AJ115" s="552">
        <f>D115-AI115</f>
        <v>194.13881466720431</v>
      </c>
    </row>
    <row r="116" spans="1:36" ht="15.75" x14ac:dyDescent="0.25">
      <c r="A116" s="333"/>
      <c r="B116" s="371"/>
      <c r="C116" s="373"/>
      <c r="D116" s="373"/>
      <c r="E116" s="7" t="s">
        <v>754</v>
      </c>
      <c r="F116" s="7">
        <v>29</v>
      </c>
      <c r="G116" s="7">
        <v>31</v>
      </c>
      <c r="H116" s="7">
        <v>30</v>
      </c>
      <c r="I116" s="7">
        <v>30</v>
      </c>
      <c r="J116" s="7">
        <v>34</v>
      </c>
      <c r="K116" s="7">
        <v>32</v>
      </c>
      <c r="L116" s="7"/>
      <c r="M116" s="7"/>
      <c r="N116" s="7"/>
      <c r="O116" s="7"/>
      <c r="P116" s="7"/>
      <c r="Q116" s="7"/>
      <c r="R116" s="73">
        <v>390</v>
      </c>
      <c r="S116" s="73">
        <v>390</v>
      </c>
      <c r="T116" s="73"/>
      <c r="U116" s="73"/>
      <c r="V116" s="82">
        <f t="shared" si="35"/>
        <v>30</v>
      </c>
      <c r="W116" s="82">
        <f t="shared" si="36"/>
        <v>32</v>
      </c>
      <c r="X116" s="82">
        <f t="shared" si="37"/>
        <v>0</v>
      </c>
      <c r="Y116" s="177">
        <f t="shared" si="38"/>
        <v>0</v>
      </c>
      <c r="Z116" s="367"/>
      <c r="AA116" s="362"/>
      <c r="AB116" s="362"/>
      <c r="AC116" s="362"/>
      <c r="AD116" s="362"/>
      <c r="AE116" s="362"/>
      <c r="AF116" s="362"/>
      <c r="AG116" s="362"/>
      <c r="AH116" s="362"/>
      <c r="AI116" s="553"/>
      <c r="AJ116" s="553"/>
    </row>
    <row r="117" spans="1:36" ht="15.75" x14ac:dyDescent="0.25">
      <c r="A117" s="333"/>
      <c r="B117" s="371"/>
      <c r="C117" s="373"/>
      <c r="D117" s="373"/>
      <c r="E117" s="41" t="s">
        <v>755</v>
      </c>
      <c r="F117" s="41">
        <v>31</v>
      </c>
      <c r="G117" s="41">
        <v>32</v>
      </c>
      <c r="H117" s="41">
        <v>33</v>
      </c>
      <c r="I117" s="41">
        <v>30</v>
      </c>
      <c r="J117" s="41">
        <v>34</v>
      </c>
      <c r="K117" s="41">
        <v>32</v>
      </c>
      <c r="L117" s="41"/>
      <c r="M117" s="41"/>
      <c r="N117" s="41"/>
      <c r="O117" s="41"/>
      <c r="P117" s="41"/>
      <c r="Q117" s="41"/>
      <c r="R117" s="41">
        <v>390</v>
      </c>
      <c r="S117" s="41">
        <v>390</v>
      </c>
      <c r="T117" s="41"/>
      <c r="U117" s="41"/>
      <c r="V117" s="82">
        <f t="shared" si="35"/>
        <v>32</v>
      </c>
      <c r="W117" s="82">
        <f t="shared" si="36"/>
        <v>32</v>
      </c>
      <c r="X117" s="82">
        <f t="shared" si="37"/>
        <v>0</v>
      </c>
      <c r="Y117" s="177">
        <f t="shared" si="38"/>
        <v>0</v>
      </c>
      <c r="Z117" s="367"/>
      <c r="AA117" s="362"/>
      <c r="AB117" s="362"/>
      <c r="AC117" s="362"/>
      <c r="AD117" s="362"/>
      <c r="AE117" s="362"/>
      <c r="AF117" s="362"/>
      <c r="AG117" s="362"/>
      <c r="AH117" s="362"/>
      <c r="AI117" s="553"/>
      <c r="AJ117" s="553"/>
    </row>
    <row r="118" spans="1:36" ht="15.75" x14ac:dyDescent="0.25">
      <c r="A118" s="333"/>
      <c r="B118" s="371"/>
      <c r="C118" s="373"/>
      <c r="D118" s="373"/>
      <c r="E118" s="7" t="s">
        <v>756</v>
      </c>
      <c r="F118" s="7">
        <v>34</v>
      </c>
      <c r="G118" s="7">
        <v>36</v>
      </c>
      <c r="H118" s="7">
        <v>38</v>
      </c>
      <c r="I118" s="7">
        <v>38</v>
      </c>
      <c r="J118" s="7">
        <v>39</v>
      </c>
      <c r="K118" s="7">
        <v>37</v>
      </c>
      <c r="L118" s="7"/>
      <c r="M118" s="7"/>
      <c r="N118" s="7"/>
      <c r="O118" s="7"/>
      <c r="P118" s="7"/>
      <c r="Q118" s="7"/>
      <c r="R118" s="73">
        <v>390</v>
      </c>
      <c r="S118" s="73">
        <v>390</v>
      </c>
      <c r="T118" s="73"/>
      <c r="U118" s="73"/>
      <c r="V118" s="82">
        <f t="shared" si="35"/>
        <v>36</v>
      </c>
      <c r="W118" s="82">
        <f t="shared" si="36"/>
        <v>38</v>
      </c>
      <c r="X118" s="82">
        <f t="shared" si="37"/>
        <v>0</v>
      </c>
      <c r="Y118" s="177">
        <f t="shared" si="38"/>
        <v>0</v>
      </c>
      <c r="Z118" s="367"/>
      <c r="AA118" s="362"/>
      <c r="AB118" s="362"/>
      <c r="AC118" s="362"/>
      <c r="AD118" s="362"/>
      <c r="AE118" s="362"/>
      <c r="AF118" s="362"/>
      <c r="AG118" s="362"/>
      <c r="AH118" s="362"/>
      <c r="AI118" s="553"/>
      <c r="AJ118" s="553"/>
    </row>
    <row r="119" spans="1:36" ht="15.75" x14ac:dyDescent="0.25">
      <c r="A119" s="333"/>
      <c r="B119" s="371"/>
      <c r="C119" s="373"/>
      <c r="D119" s="373"/>
      <c r="E119" s="41" t="s">
        <v>757</v>
      </c>
      <c r="F119" s="41">
        <v>32</v>
      </c>
      <c r="G119" s="41">
        <v>30</v>
      </c>
      <c r="H119" s="41">
        <v>34</v>
      </c>
      <c r="I119" s="41">
        <v>34</v>
      </c>
      <c r="J119" s="41">
        <v>36</v>
      </c>
      <c r="K119" s="41">
        <v>35</v>
      </c>
      <c r="L119" s="41"/>
      <c r="M119" s="41"/>
      <c r="N119" s="41"/>
      <c r="O119" s="41"/>
      <c r="P119" s="41"/>
      <c r="Q119" s="41"/>
      <c r="R119" s="72">
        <v>390</v>
      </c>
      <c r="S119" s="72">
        <v>390</v>
      </c>
      <c r="T119" s="72"/>
      <c r="U119" s="72"/>
      <c r="V119" s="82">
        <f t="shared" si="35"/>
        <v>32</v>
      </c>
      <c r="W119" s="82">
        <f t="shared" si="36"/>
        <v>35</v>
      </c>
      <c r="X119" s="82">
        <f t="shared" si="37"/>
        <v>0</v>
      </c>
      <c r="Y119" s="177">
        <f t="shared" si="38"/>
        <v>0</v>
      </c>
      <c r="Z119" s="367"/>
      <c r="AA119" s="362"/>
      <c r="AB119" s="362"/>
      <c r="AC119" s="362"/>
      <c r="AD119" s="362"/>
      <c r="AE119" s="362"/>
      <c r="AF119" s="362"/>
      <c r="AG119" s="362"/>
      <c r="AH119" s="362"/>
      <c r="AI119" s="553"/>
      <c r="AJ119" s="553"/>
    </row>
    <row r="120" spans="1:36" ht="15.75" x14ac:dyDescent="0.25">
      <c r="A120" s="333"/>
      <c r="B120" s="371"/>
      <c r="C120" s="373"/>
      <c r="D120" s="373"/>
      <c r="E120" s="7" t="s">
        <v>758</v>
      </c>
      <c r="F120" s="7">
        <v>30</v>
      </c>
      <c r="G120" s="7">
        <v>29</v>
      </c>
      <c r="H120" s="7">
        <v>31</v>
      </c>
      <c r="I120" s="7">
        <v>34</v>
      </c>
      <c r="J120" s="7">
        <v>37</v>
      </c>
      <c r="K120" s="7">
        <v>37</v>
      </c>
      <c r="L120" s="7"/>
      <c r="M120" s="7"/>
      <c r="N120" s="7"/>
      <c r="O120" s="7"/>
      <c r="P120" s="7"/>
      <c r="Q120" s="7"/>
      <c r="R120" s="73">
        <v>390</v>
      </c>
      <c r="S120" s="73">
        <v>390</v>
      </c>
      <c r="T120" s="73"/>
      <c r="U120" s="73"/>
      <c r="V120" s="82">
        <f t="shared" si="35"/>
        <v>30</v>
      </c>
      <c r="W120" s="82">
        <f t="shared" si="36"/>
        <v>36</v>
      </c>
      <c r="X120" s="82">
        <f t="shared" si="37"/>
        <v>0</v>
      </c>
      <c r="Y120" s="177">
        <f t="shared" si="38"/>
        <v>0</v>
      </c>
      <c r="Z120" s="367"/>
      <c r="AA120" s="362"/>
      <c r="AB120" s="362"/>
      <c r="AC120" s="362"/>
      <c r="AD120" s="362"/>
      <c r="AE120" s="362"/>
      <c r="AF120" s="362"/>
      <c r="AG120" s="362"/>
      <c r="AH120" s="362"/>
      <c r="AI120" s="553"/>
      <c r="AJ120" s="553"/>
    </row>
    <row r="121" spans="1:36" ht="15.75" x14ac:dyDescent="0.25">
      <c r="A121" s="333"/>
      <c r="B121" s="371"/>
      <c r="C121" s="373"/>
      <c r="D121" s="373"/>
      <c r="E121" s="41" t="s">
        <v>759</v>
      </c>
      <c r="F121" s="41">
        <v>32</v>
      </c>
      <c r="G121" s="41">
        <v>30</v>
      </c>
      <c r="H121" s="41">
        <v>34</v>
      </c>
      <c r="I121" s="41">
        <v>34</v>
      </c>
      <c r="J121" s="41">
        <v>36</v>
      </c>
      <c r="K121" s="41">
        <v>35</v>
      </c>
      <c r="L121" s="41"/>
      <c r="M121" s="41"/>
      <c r="N121" s="41"/>
      <c r="O121" s="41"/>
      <c r="P121" s="41"/>
      <c r="Q121" s="41"/>
      <c r="R121" s="72">
        <v>390</v>
      </c>
      <c r="S121" s="72">
        <v>390</v>
      </c>
      <c r="T121" s="72"/>
      <c r="U121" s="72"/>
      <c r="V121" s="82">
        <f t="shared" si="35"/>
        <v>32</v>
      </c>
      <c r="W121" s="82">
        <f t="shared" si="36"/>
        <v>35</v>
      </c>
      <c r="X121" s="82">
        <f t="shared" si="37"/>
        <v>0</v>
      </c>
      <c r="Y121" s="177">
        <f t="shared" si="38"/>
        <v>0</v>
      </c>
      <c r="Z121" s="367"/>
      <c r="AA121" s="362"/>
      <c r="AB121" s="362"/>
      <c r="AC121" s="362"/>
      <c r="AD121" s="362"/>
      <c r="AE121" s="362"/>
      <c r="AF121" s="362"/>
      <c r="AG121" s="362"/>
      <c r="AH121" s="362"/>
      <c r="AI121" s="553"/>
      <c r="AJ121" s="553"/>
    </row>
    <row r="122" spans="1:36" ht="15.75" x14ac:dyDescent="0.25">
      <c r="A122" s="333"/>
      <c r="B122" s="371"/>
      <c r="C122" s="373"/>
      <c r="D122" s="373"/>
      <c r="E122" s="7" t="s">
        <v>760</v>
      </c>
      <c r="F122" s="7">
        <v>30</v>
      </c>
      <c r="G122" s="7">
        <v>34</v>
      </c>
      <c r="H122" s="7">
        <v>32</v>
      </c>
      <c r="I122" s="7">
        <v>32</v>
      </c>
      <c r="J122" s="7">
        <v>32</v>
      </c>
      <c r="K122" s="7">
        <v>32</v>
      </c>
      <c r="L122" s="7"/>
      <c r="M122" s="7"/>
      <c r="N122" s="7"/>
      <c r="O122" s="7"/>
      <c r="P122" s="7"/>
      <c r="Q122" s="7"/>
      <c r="R122" s="73">
        <v>390</v>
      </c>
      <c r="S122" s="73">
        <v>390</v>
      </c>
      <c r="T122" s="73"/>
      <c r="U122" s="73"/>
      <c r="V122" s="82">
        <f t="shared" si="35"/>
        <v>32</v>
      </c>
      <c r="W122" s="82">
        <f t="shared" si="36"/>
        <v>32</v>
      </c>
      <c r="X122" s="82">
        <f t="shared" si="37"/>
        <v>0</v>
      </c>
      <c r="Y122" s="177">
        <f t="shared" si="38"/>
        <v>0</v>
      </c>
      <c r="Z122" s="367"/>
      <c r="AA122" s="362"/>
      <c r="AB122" s="362"/>
      <c r="AC122" s="362"/>
      <c r="AD122" s="362"/>
      <c r="AE122" s="362"/>
      <c r="AF122" s="362"/>
      <c r="AG122" s="362"/>
      <c r="AH122" s="362"/>
      <c r="AI122" s="553"/>
      <c r="AJ122" s="553"/>
    </row>
    <row r="123" spans="1:36" ht="15.75" x14ac:dyDescent="0.25">
      <c r="A123" s="333"/>
      <c r="B123" s="371"/>
      <c r="C123" s="373"/>
      <c r="D123" s="373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72"/>
      <c r="S123" s="72"/>
      <c r="T123" s="72"/>
      <c r="U123" s="72"/>
      <c r="V123" s="82">
        <f t="shared" si="35"/>
        <v>0</v>
      </c>
      <c r="W123" s="82">
        <f t="shared" si="36"/>
        <v>0</v>
      </c>
      <c r="X123" s="82">
        <f t="shared" si="37"/>
        <v>0</v>
      </c>
      <c r="Y123" s="177">
        <f t="shared" si="38"/>
        <v>0</v>
      </c>
      <c r="Z123" s="367"/>
      <c r="AA123" s="362"/>
      <c r="AB123" s="362"/>
      <c r="AC123" s="362"/>
      <c r="AD123" s="362"/>
      <c r="AE123" s="362"/>
      <c r="AF123" s="362"/>
      <c r="AG123" s="362"/>
      <c r="AH123" s="362"/>
      <c r="AI123" s="553"/>
      <c r="AJ123" s="553"/>
    </row>
    <row r="124" spans="1:36" ht="16.5" thickBot="1" x14ac:dyDescent="0.3">
      <c r="A124" s="334"/>
      <c r="B124" s="372"/>
      <c r="C124" s="356"/>
      <c r="D124" s="35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70"/>
      <c r="S124" s="70"/>
      <c r="T124" s="70"/>
      <c r="U124" s="70"/>
      <c r="V124" s="84">
        <f t="shared" si="35"/>
        <v>0</v>
      </c>
      <c r="W124" s="84">
        <f t="shared" si="36"/>
        <v>0</v>
      </c>
      <c r="X124" s="84">
        <f t="shared" si="37"/>
        <v>0</v>
      </c>
      <c r="Y124" s="178">
        <f t="shared" si="38"/>
        <v>0</v>
      </c>
      <c r="Z124" s="368"/>
      <c r="AA124" s="363"/>
      <c r="AB124" s="363"/>
      <c r="AC124" s="363"/>
      <c r="AD124" s="363"/>
      <c r="AE124" s="363"/>
      <c r="AF124" s="363"/>
      <c r="AG124" s="363"/>
      <c r="AH124" s="363"/>
      <c r="AI124" s="554"/>
      <c r="AJ124" s="554"/>
    </row>
    <row r="125" spans="1:36" ht="18.75" customHeight="1" x14ac:dyDescent="0.25">
      <c r="A125" s="351">
        <v>19</v>
      </c>
      <c r="B125" s="411" t="s">
        <v>260</v>
      </c>
      <c r="C125" s="355" t="s">
        <v>762</v>
      </c>
      <c r="D125" s="355">
        <f>(400+400)*0.9</f>
        <v>720</v>
      </c>
      <c r="E125" s="18" t="s">
        <v>761</v>
      </c>
      <c r="F125" s="18">
        <v>162</v>
      </c>
      <c r="G125" s="18">
        <v>176</v>
      </c>
      <c r="H125" s="18">
        <v>178</v>
      </c>
      <c r="I125" s="18">
        <v>162</v>
      </c>
      <c r="J125" s="18">
        <v>176</v>
      </c>
      <c r="K125" s="18">
        <v>178</v>
      </c>
      <c r="L125" s="18"/>
      <c r="M125" s="18"/>
      <c r="N125" s="18"/>
      <c r="O125" s="18"/>
      <c r="P125" s="18"/>
      <c r="Q125" s="18"/>
      <c r="R125" s="74">
        <v>390</v>
      </c>
      <c r="S125" s="74">
        <v>390</v>
      </c>
      <c r="T125" s="74"/>
      <c r="U125" s="74"/>
      <c r="V125" s="93">
        <f t="shared" ref="V125:V126" si="50">IF(AND(F125=0,G125=0,H125=0),0,IF(AND(F125=0,G125=0),H125,IF(AND(F125=0,H125=0),G125,IF(AND(G125=0,H125=0),F125,IF(F125=0,(G125+H125)/2,IF(G125=0,(F125+H125)/2,IF(H125=0,(F125+G125)/2,(F125+G125+H125)/3)))))))</f>
        <v>172</v>
      </c>
      <c r="W125" s="93">
        <f t="shared" ref="W125:W126" si="51">IF(AND(I125=0,J125=0,K125=0),0,IF(AND(I125=0,J125=0),K125,IF(AND(I125=0,K125=0),J125,IF(AND(J125=0,K125=0),I125,IF(I125=0,(J125+K125)/2,IF(J125=0,(I125+K125)/2,IF(K125=0,(I125+J125)/2,(I125+J125+K125)/3)))))))</f>
        <v>172</v>
      </c>
      <c r="X125" s="93">
        <f t="shared" ref="X125:X126" si="52">IF(AND(L125=0,M125=0,N125=0),0,IF(AND(L125=0,M125=0),N125,IF(AND(L125=0,N125=0),M125,IF(AND(M125=0,N125=0),L125,IF(L125=0,(M125+N125)/2,IF(M125=0,(L125+N125)/2,IF(N125=0,(L125+M125)/2,(L125+M125+N125)/3)))))))</f>
        <v>0</v>
      </c>
      <c r="Y125" s="179">
        <f t="shared" ref="Y125:Y126" si="53">IF(AND(O125=0,P125=0,Q125=0),0,IF(AND(O125=0,P125=0),Q125,IF(AND(O125=0,Q125=0),P125,IF(AND(P125=0,Q125=0),O125,IF(O125=0,(P125+Q125)/2,IF(P125=0,(O125+Q125)/2,IF(Q125=0,(O125+P125)/2,(O125+P125+Q125)/3)))))))</f>
        <v>0</v>
      </c>
      <c r="Z125" s="357">
        <f>SUM(V125:V126)</f>
        <v>172</v>
      </c>
      <c r="AA125" s="349">
        <f>SUM(W125:W126)</f>
        <v>172</v>
      </c>
      <c r="AB125" s="349">
        <f>SUM(X125:X126)</f>
        <v>0</v>
      </c>
      <c r="AC125" s="349">
        <f>SUM(Y125:Y126)</f>
        <v>0</v>
      </c>
      <c r="AD125" s="349">
        <f t="shared" ref="AD125" si="54">Z125*0.38*0.9*SQRT(3)</f>
        <v>101.88615670443163</v>
      </c>
      <c r="AE125" s="349">
        <f t="shared" ref="AE125" si="55">AA125*0.38*0.9*SQRT(3)</f>
        <v>101.88615670443163</v>
      </c>
      <c r="AF125" s="349">
        <f t="shared" ref="AF125" si="56">AB125*0.38*0.9*SQRT(3)</f>
        <v>0</v>
      </c>
      <c r="AG125" s="349">
        <f t="shared" ref="AG125" si="57">AC125*0.38*0.9*SQRT(3)</f>
        <v>0</v>
      </c>
      <c r="AH125" s="349">
        <f>MAX(Z125:AC126)</f>
        <v>172</v>
      </c>
      <c r="AI125" s="555">
        <f t="shared" ref="AI125" si="58">AH125*0.38*0.9*SQRT(3)</f>
        <v>101.88615670443163</v>
      </c>
      <c r="AJ125" s="555">
        <f>D125-AI125</f>
        <v>618.11384329556836</v>
      </c>
    </row>
    <row r="126" spans="1:36" ht="16.5" thickBot="1" x14ac:dyDescent="0.3">
      <c r="A126" s="352"/>
      <c r="B126" s="412"/>
      <c r="C126" s="356"/>
      <c r="D126" s="35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70"/>
      <c r="S126" s="70"/>
      <c r="T126" s="70"/>
      <c r="U126" s="70"/>
      <c r="V126" s="84">
        <f t="shared" si="50"/>
        <v>0</v>
      </c>
      <c r="W126" s="84">
        <f t="shared" si="51"/>
        <v>0</v>
      </c>
      <c r="X126" s="84">
        <f t="shared" si="52"/>
        <v>0</v>
      </c>
      <c r="Y126" s="178">
        <f t="shared" si="53"/>
        <v>0</v>
      </c>
      <c r="Z126" s="358"/>
      <c r="AA126" s="350"/>
      <c r="AB126" s="350"/>
      <c r="AC126" s="350"/>
      <c r="AD126" s="350"/>
      <c r="AE126" s="350"/>
      <c r="AF126" s="350"/>
      <c r="AG126" s="350"/>
      <c r="AH126" s="350"/>
      <c r="AI126" s="556"/>
      <c r="AJ126" s="556"/>
    </row>
    <row r="127" spans="1:36" ht="18.75" customHeight="1" x14ac:dyDescent="0.25">
      <c r="A127" s="351">
        <v>20</v>
      </c>
      <c r="B127" s="411" t="s">
        <v>304</v>
      </c>
      <c r="C127" s="359" t="s">
        <v>297</v>
      </c>
      <c r="D127" s="359">
        <f>40*0.9</f>
        <v>36</v>
      </c>
      <c r="E127" s="18" t="s">
        <v>763</v>
      </c>
      <c r="F127" s="18">
        <v>20</v>
      </c>
      <c r="G127" s="18">
        <v>18</v>
      </c>
      <c r="H127" s="18">
        <v>22</v>
      </c>
      <c r="I127" s="18">
        <v>20</v>
      </c>
      <c r="J127" s="18">
        <v>19</v>
      </c>
      <c r="K127" s="18">
        <v>21</v>
      </c>
      <c r="L127" s="18"/>
      <c r="M127" s="18"/>
      <c r="N127" s="18"/>
      <c r="O127" s="18"/>
      <c r="P127" s="18"/>
      <c r="Q127" s="18"/>
      <c r="R127" s="74">
        <v>380</v>
      </c>
      <c r="S127" s="74">
        <v>380</v>
      </c>
      <c r="T127" s="74"/>
      <c r="U127" s="74"/>
      <c r="V127" s="93">
        <f t="shared" ref="V127:V128" si="59">IF(AND(F127=0,G127=0,H127=0),0,IF(AND(F127=0,G127=0),H127,IF(AND(F127=0,H127=0),G127,IF(AND(G127=0,H127=0),F127,IF(F127=0,(G127+H127)/2,IF(G127=0,(F127+H127)/2,IF(H127=0,(F127+G127)/2,(F127+G127+H127)/3)))))))</f>
        <v>20</v>
      </c>
      <c r="W127" s="93">
        <f t="shared" ref="W127:W128" si="60">IF(AND(I127=0,J127=0,K127=0),0,IF(AND(I127=0,J127=0),K127,IF(AND(I127=0,K127=0),J127,IF(AND(J127=0,K127=0),I127,IF(I127=0,(J127+K127)/2,IF(J127=0,(I127+K127)/2,IF(K127=0,(I127+J127)/2,(I127+J127+K127)/3)))))))</f>
        <v>20</v>
      </c>
      <c r="X127" s="93">
        <f t="shared" ref="X127:X128" si="61">IF(AND(L127=0,M127=0,N127=0),0,IF(AND(L127=0,M127=0),N127,IF(AND(L127=0,N127=0),M127,IF(AND(M127=0,N127=0),L127,IF(L127=0,(M127+N127)/2,IF(M127=0,(L127+N127)/2,IF(N127=0,(L127+M127)/2,(L127+M127+N127)/3)))))))</f>
        <v>0</v>
      </c>
      <c r="Y127" s="179">
        <f t="shared" ref="Y127:Y128" si="62">IF(AND(O127=0,P127=0,Q127=0),0,IF(AND(O127=0,P127=0),Q127,IF(AND(O127=0,Q127=0),P127,IF(AND(P127=0,Q127=0),O127,IF(O127=0,(P127+Q127)/2,IF(P127=0,(O127+Q127)/2,IF(Q127=0,(O127+P127)/2,(O127+P127+Q127)/3)))))))</f>
        <v>0</v>
      </c>
      <c r="Z127" s="357">
        <f>SUM(V127:V128)</f>
        <v>20</v>
      </c>
      <c r="AA127" s="349">
        <f>SUM(W127:W128)</f>
        <v>20</v>
      </c>
      <c r="AB127" s="349">
        <f>SUM(X127:X128)</f>
        <v>0</v>
      </c>
      <c r="AC127" s="349">
        <f>SUM(Y127:Y128)</f>
        <v>0</v>
      </c>
      <c r="AD127" s="349">
        <f t="shared" ref="AD127" si="63">Z127*0.38*0.9*SQRT(3)</f>
        <v>11.847227523771119</v>
      </c>
      <c r="AE127" s="349">
        <f t="shared" ref="AE127" si="64">AA127*0.38*0.9*SQRT(3)</f>
        <v>11.847227523771119</v>
      </c>
      <c r="AF127" s="349">
        <f t="shared" ref="AF127" si="65">AB127*0.38*0.9*SQRT(3)</f>
        <v>0</v>
      </c>
      <c r="AG127" s="349">
        <f t="shared" ref="AG127" si="66">AC127*0.38*0.9*SQRT(3)</f>
        <v>0</v>
      </c>
      <c r="AH127" s="349">
        <f>MAX(Z127:AC128)</f>
        <v>20</v>
      </c>
      <c r="AI127" s="555">
        <f t="shared" ref="AI127" si="67">AH127*0.38*0.9*SQRT(3)</f>
        <v>11.847227523771119</v>
      </c>
      <c r="AJ127" s="555">
        <f>D127-AI127</f>
        <v>24.152772476228883</v>
      </c>
    </row>
    <row r="128" spans="1:36" ht="16.5" thickBot="1" x14ac:dyDescent="0.3">
      <c r="A128" s="352"/>
      <c r="B128" s="412"/>
      <c r="C128" s="360"/>
      <c r="D128" s="360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70"/>
      <c r="S128" s="70"/>
      <c r="T128" s="70"/>
      <c r="U128" s="70"/>
      <c r="V128" s="84">
        <f t="shared" si="59"/>
        <v>0</v>
      </c>
      <c r="W128" s="84">
        <f t="shared" si="60"/>
        <v>0</v>
      </c>
      <c r="X128" s="84">
        <f t="shared" si="61"/>
        <v>0</v>
      </c>
      <c r="Y128" s="178">
        <f t="shared" si="62"/>
        <v>0</v>
      </c>
      <c r="Z128" s="358"/>
      <c r="AA128" s="350"/>
      <c r="AB128" s="350"/>
      <c r="AC128" s="350"/>
      <c r="AD128" s="350"/>
      <c r="AE128" s="350"/>
      <c r="AF128" s="350"/>
      <c r="AG128" s="350"/>
      <c r="AH128" s="350"/>
      <c r="AI128" s="556"/>
      <c r="AJ128" s="556"/>
    </row>
    <row r="129" spans="1:36" ht="18.75" customHeight="1" x14ac:dyDescent="0.25">
      <c r="A129" s="351">
        <v>21</v>
      </c>
      <c r="B129" s="411" t="s">
        <v>466</v>
      </c>
      <c r="C129" s="359" t="s">
        <v>18</v>
      </c>
      <c r="D129" s="359">
        <f>160*0.9</f>
        <v>144</v>
      </c>
      <c r="E129" s="18" t="s">
        <v>764</v>
      </c>
      <c r="F129" s="18">
        <v>12</v>
      </c>
      <c r="G129" s="18">
        <v>12</v>
      </c>
      <c r="H129" s="18">
        <v>12</v>
      </c>
      <c r="I129" s="18">
        <v>14</v>
      </c>
      <c r="J129" s="18">
        <v>10</v>
      </c>
      <c r="K129" s="18">
        <v>12</v>
      </c>
      <c r="L129" s="18"/>
      <c r="M129" s="18"/>
      <c r="N129" s="18"/>
      <c r="O129" s="18"/>
      <c r="P129" s="18"/>
      <c r="Q129" s="18"/>
      <c r="R129" s="74">
        <v>390</v>
      </c>
      <c r="S129" s="74">
        <v>390</v>
      </c>
      <c r="T129" s="74"/>
      <c r="U129" s="74"/>
      <c r="V129" s="93">
        <f t="shared" ref="V129:V130" si="68">IF(AND(F129=0,G129=0,H129=0),0,IF(AND(F129=0,G129=0),H129,IF(AND(F129=0,H129=0),G129,IF(AND(G129=0,H129=0),F129,IF(F129=0,(G129+H129)/2,IF(G129=0,(F129+H129)/2,IF(H129=0,(F129+G129)/2,(F129+G129+H129)/3)))))))</f>
        <v>12</v>
      </c>
      <c r="W129" s="93">
        <f t="shared" ref="W129:W130" si="69">IF(AND(I129=0,J129=0,K129=0),0,IF(AND(I129=0,J129=0),K129,IF(AND(I129=0,K129=0),J129,IF(AND(J129=0,K129=0),I129,IF(I129=0,(J129+K129)/2,IF(J129=0,(I129+K129)/2,IF(K129=0,(I129+J129)/2,(I129+J129+K129)/3)))))))</f>
        <v>12</v>
      </c>
      <c r="X129" s="93">
        <f t="shared" ref="X129:X130" si="70">IF(AND(L129=0,M129=0,N129=0),0,IF(AND(L129=0,M129=0),N129,IF(AND(L129=0,N129=0),M129,IF(AND(M129=0,N129=0),L129,IF(L129=0,(M129+N129)/2,IF(M129=0,(L129+N129)/2,IF(N129=0,(L129+M129)/2,(L129+M129+N129)/3)))))))</f>
        <v>0</v>
      </c>
      <c r="Y129" s="179">
        <f t="shared" ref="Y129:Y130" si="71">IF(AND(O129=0,P129=0,Q129=0),0,IF(AND(O129=0,P129=0),Q129,IF(AND(O129=0,Q129=0),P129,IF(AND(P129=0,Q129=0),O129,IF(O129=0,(P129+Q129)/2,IF(P129=0,(O129+Q129)/2,IF(Q129=0,(O129+P129)/2,(O129+P129+Q129)/3)))))))</f>
        <v>0</v>
      </c>
      <c r="Z129" s="357">
        <f>SUM(V129:V130)</f>
        <v>12</v>
      </c>
      <c r="AA129" s="349">
        <f>SUM(W129:W130)</f>
        <v>12</v>
      </c>
      <c r="AB129" s="349">
        <f>SUM(X129:X130)</f>
        <v>0</v>
      </c>
      <c r="AC129" s="349">
        <f>SUM(Y129:Y130)</f>
        <v>0</v>
      </c>
      <c r="AD129" s="349">
        <f t="shared" ref="AD129" si="72">Z129*0.38*0.9*SQRT(3)</f>
        <v>7.1083365142626738</v>
      </c>
      <c r="AE129" s="349">
        <f t="shared" ref="AE129" si="73">AA129*0.38*0.9*SQRT(3)</f>
        <v>7.1083365142626738</v>
      </c>
      <c r="AF129" s="349">
        <f t="shared" ref="AF129" si="74">AB129*0.38*0.9*SQRT(3)</f>
        <v>0</v>
      </c>
      <c r="AG129" s="349">
        <f t="shared" ref="AG129" si="75">AC129*0.38*0.9*SQRT(3)</f>
        <v>0</v>
      </c>
      <c r="AH129" s="349">
        <f>MAX(Z129:AC130)</f>
        <v>12</v>
      </c>
      <c r="AI129" s="555">
        <f t="shared" ref="AI129" si="76">AH129*0.38*0.9*SQRT(3)</f>
        <v>7.1083365142626738</v>
      </c>
      <c r="AJ129" s="555">
        <f>D129-AI129</f>
        <v>136.89166348573733</v>
      </c>
    </row>
    <row r="130" spans="1:36" ht="16.5" thickBot="1" x14ac:dyDescent="0.3">
      <c r="A130" s="352"/>
      <c r="B130" s="412"/>
      <c r="C130" s="360"/>
      <c r="D130" s="360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70"/>
      <c r="S130" s="70"/>
      <c r="T130" s="70"/>
      <c r="U130" s="70"/>
      <c r="V130" s="84">
        <f t="shared" si="68"/>
        <v>0</v>
      </c>
      <c r="W130" s="84">
        <f t="shared" si="69"/>
        <v>0</v>
      </c>
      <c r="X130" s="84">
        <f t="shared" si="70"/>
        <v>0</v>
      </c>
      <c r="Y130" s="178">
        <f t="shared" si="71"/>
        <v>0</v>
      </c>
      <c r="Z130" s="358"/>
      <c r="AA130" s="350"/>
      <c r="AB130" s="350"/>
      <c r="AC130" s="350"/>
      <c r="AD130" s="350"/>
      <c r="AE130" s="350"/>
      <c r="AF130" s="350"/>
      <c r="AG130" s="350"/>
      <c r="AH130" s="350"/>
      <c r="AI130" s="556"/>
      <c r="AJ130" s="556"/>
    </row>
    <row r="131" spans="1:36" ht="18.75" customHeight="1" x14ac:dyDescent="0.25">
      <c r="A131" s="351">
        <v>22</v>
      </c>
      <c r="B131" s="411" t="s">
        <v>766</v>
      </c>
      <c r="C131" s="359" t="s">
        <v>14</v>
      </c>
      <c r="D131" s="359">
        <f>630*0.9</f>
        <v>567</v>
      </c>
      <c r="E131" s="18" t="s">
        <v>765</v>
      </c>
      <c r="F131" s="18">
        <v>0</v>
      </c>
      <c r="G131" s="18">
        <v>0</v>
      </c>
      <c r="H131" s="18">
        <v>0</v>
      </c>
      <c r="I131" s="18">
        <v>4</v>
      </c>
      <c r="J131" s="18">
        <v>4</v>
      </c>
      <c r="K131" s="18">
        <v>4</v>
      </c>
      <c r="L131" s="18"/>
      <c r="M131" s="18"/>
      <c r="N131" s="18"/>
      <c r="O131" s="18"/>
      <c r="P131" s="18"/>
      <c r="Q131" s="18"/>
      <c r="R131" s="74">
        <v>390</v>
      </c>
      <c r="S131" s="74">
        <v>390</v>
      </c>
      <c r="T131" s="74"/>
      <c r="U131" s="74"/>
      <c r="V131" s="93">
        <f t="shared" ref="V131:V132" si="77">IF(AND(F131=0,G131=0,H131=0),0,IF(AND(F131=0,G131=0),H131,IF(AND(F131=0,H131=0),G131,IF(AND(G131=0,H131=0),F131,IF(F131=0,(G131+H131)/2,IF(G131=0,(F131+H131)/2,IF(H131=0,(F131+G131)/2,(F131+G131+H131)/3)))))))</f>
        <v>0</v>
      </c>
      <c r="W131" s="93">
        <f t="shared" ref="W131:W132" si="78">IF(AND(I131=0,J131=0,K131=0),0,IF(AND(I131=0,J131=0),K131,IF(AND(I131=0,K131=0),J131,IF(AND(J131=0,K131=0),I131,IF(I131=0,(J131+K131)/2,IF(J131=0,(I131+K131)/2,IF(K131=0,(I131+J131)/2,(I131+J131+K131)/3)))))))</f>
        <v>4</v>
      </c>
      <c r="X131" s="93">
        <f t="shared" ref="X131:X132" si="79">IF(AND(L131=0,M131=0,N131=0),0,IF(AND(L131=0,M131=0),N131,IF(AND(L131=0,N131=0),M131,IF(AND(M131=0,N131=0),L131,IF(L131=0,(M131+N131)/2,IF(M131=0,(L131+N131)/2,IF(N131=0,(L131+M131)/2,(L131+M131+N131)/3)))))))</f>
        <v>0</v>
      </c>
      <c r="Y131" s="179">
        <f t="shared" ref="Y131:Y132" si="80">IF(AND(O131=0,P131=0,Q131=0),0,IF(AND(O131=0,P131=0),Q131,IF(AND(O131=0,Q131=0),P131,IF(AND(P131=0,Q131=0),O131,IF(O131=0,(P131+Q131)/2,IF(P131=0,(O131+Q131)/2,IF(Q131=0,(O131+P131)/2,(O131+P131+Q131)/3)))))))</f>
        <v>0</v>
      </c>
      <c r="Z131" s="357">
        <f>SUM(V131:V132)</f>
        <v>0</v>
      </c>
      <c r="AA131" s="349">
        <f>SUM(W131:W132)</f>
        <v>4</v>
      </c>
      <c r="AB131" s="349">
        <f>SUM(X131:X132)</f>
        <v>0</v>
      </c>
      <c r="AC131" s="349">
        <f>SUM(Y131:Y132)</f>
        <v>0</v>
      </c>
      <c r="AD131" s="349">
        <f t="shared" ref="AD131" si="81">Z131*0.38*0.9*SQRT(3)</f>
        <v>0</v>
      </c>
      <c r="AE131" s="349">
        <f t="shared" ref="AE131" si="82">AA131*0.38*0.9*SQRT(3)</f>
        <v>2.369445504754224</v>
      </c>
      <c r="AF131" s="349">
        <f t="shared" ref="AF131" si="83">AB131*0.38*0.9*SQRT(3)</f>
        <v>0</v>
      </c>
      <c r="AG131" s="349">
        <f t="shared" ref="AG131" si="84">AC131*0.38*0.9*SQRT(3)</f>
        <v>0</v>
      </c>
      <c r="AH131" s="349">
        <f>MAX(Z131:AC132)</f>
        <v>4</v>
      </c>
      <c r="AI131" s="555">
        <f t="shared" ref="AI131" si="85">AH131*0.38*0.9*SQRT(3)</f>
        <v>2.369445504754224</v>
      </c>
      <c r="AJ131" s="555">
        <f>D131-AI131</f>
        <v>564.63055449524575</v>
      </c>
    </row>
    <row r="132" spans="1:36" ht="16.5" thickBot="1" x14ac:dyDescent="0.3">
      <c r="A132" s="352"/>
      <c r="B132" s="412"/>
      <c r="C132" s="360"/>
      <c r="D132" s="360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70"/>
      <c r="S132" s="70"/>
      <c r="T132" s="70"/>
      <c r="U132" s="70"/>
      <c r="V132" s="84">
        <f t="shared" si="77"/>
        <v>0</v>
      </c>
      <c r="W132" s="84">
        <f t="shared" si="78"/>
        <v>0</v>
      </c>
      <c r="X132" s="84">
        <f t="shared" si="79"/>
        <v>0</v>
      </c>
      <c r="Y132" s="178">
        <f t="shared" si="80"/>
        <v>0</v>
      </c>
      <c r="Z132" s="358"/>
      <c r="AA132" s="350"/>
      <c r="AB132" s="350"/>
      <c r="AC132" s="350"/>
      <c r="AD132" s="350"/>
      <c r="AE132" s="350"/>
      <c r="AF132" s="350"/>
      <c r="AG132" s="350"/>
      <c r="AH132" s="350"/>
      <c r="AI132" s="556"/>
      <c r="AJ132" s="556"/>
    </row>
    <row r="133" spans="1:36" x14ac:dyDescent="0.25">
      <c r="AF133" s="102"/>
      <c r="AG133" s="102"/>
    </row>
  </sheetData>
  <sheetProtection password="CC55" sheet="1" objects="1" scenarios="1" formatCells="0" formatColumns="0" formatRows="0" insertRows="0"/>
  <mergeCells count="360">
    <mergeCell ref="A8:A11"/>
    <mergeCell ref="B8:B11"/>
    <mergeCell ref="C8:C11"/>
    <mergeCell ref="E8:E11"/>
    <mergeCell ref="F8:Q8"/>
    <mergeCell ref="R8:U9"/>
    <mergeCell ref="V8:Y9"/>
    <mergeCell ref="AH8:AH11"/>
    <mergeCell ref="AI8:AI11"/>
    <mergeCell ref="F9:K9"/>
    <mergeCell ref="L9:Q9"/>
    <mergeCell ref="F10:H10"/>
    <mergeCell ref="I10:K10"/>
    <mergeCell ref="L10:N10"/>
    <mergeCell ref="O10:Q10"/>
    <mergeCell ref="B2:Q3"/>
    <mergeCell ref="F5:U6"/>
    <mergeCell ref="V5:AH6"/>
    <mergeCell ref="AD10:AE10"/>
    <mergeCell ref="AF10:AG10"/>
    <mergeCell ref="R10:S10"/>
    <mergeCell ref="T10:U10"/>
    <mergeCell ref="V10:W10"/>
    <mergeCell ref="X10:Y10"/>
    <mergeCell ref="Z10:AA10"/>
    <mergeCell ref="AB10:AC10"/>
    <mergeCell ref="Z8:AC9"/>
    <mergeCell ref="AD8:AG9"/>
    <mergeCell ref="D8:D11"/>
    <mergeCell ref="AH12:AH20"/>
    <mergeCell ref="AI12:AI20"/>
    <mergeCell ref="A21:A27"/>
    <mergeCell ref="B21:B27"/>
    <mergeCell ref="C21:C27"/>
    <mergeCell ref="Z21:Z27"/>
    <mergeCell ref="AA21:AA27"/>
    <mergeCell ref="AB21:AB27"/>
    <mergeCell ref="AC21:AC27"/>
    <mergeCell ref="AD21:AD27"/>
    <mergeCell ref="AB12:AB20"/>
    <mergeCell ref="AC12:AC20"/>
    <mergeCell ref="AD12:AD20"/>
    <mergeCell ref="AE12:AE20"/>
    <mergeCell ref="AF12:AF20"/>
    <mergeCell ref="AG12:AG20"/>
    <mergeCell ref="A12:A20"/>
    <mergeCell ref="B12:B20"/>
    <mergeCell ref="C12:C20"/>
    <mergeCell ref="Z12:Z20"/>
    <mergeCell ref="AA12:AA20"/>
    <mergeCell ref="AE21:AE27"/>
    <mergeCell ref="AF21:AF27"/>
    <mergeCell ref="AG21:AG27"/>
    <mergeCell ref="AC48:AC52"/>
    <mergeCell ref="AD48:AD52"/>
    <mergeCell ref="AB40:AB47"/>
    <mergeCell ref="AC40:AC47"/>
    <mergeCell ref="AD40:AD47"/>
    <mergeCell ref="AH21:AH27"/>
    <mergeCell ref="AI21:AI27"/>
    <mergeCell ref="A40:A47"/>
    <mergeCell ref="B40:B47"/>
    <mergeCell ref="C40:C47"/>
    <mergeCell ref="Z40:Z47"/>
    <mergeCell ref="AA40:AA47"/>
    <mergeCell ref="AH40:AH47"/>
    <mergeCell ref="AI40:AI47"/>
    <mergeCell ref="AE40:AE47"/>
    <mergeCell ref="AF40:AF47"/>
    <mergeCell ref="AG40:AG47"/>
    <mergeCell ref="AI28:AI39"/>
    <mergeCell ref="C28:C39"/>
    <mergeCell ref="AE28:AE39"/>
    <mergeCell ref="AF28:AF39"/>
    <mergeCell ref="AG28:AG39"/>
    <mergeCell ref="AH28:AH39"/>
    <mergeCell ref="AC28:AC39"/>
    <mergeCell ref="AB53:AB60"/>
    <mergeCell ref="AC53:AC60"/>
    <mergeCell ref="AD53:AD60"/>
    <mergeCell ref="AE48:AE52"/>
    <mergeCell ref="AF48:AF52"/>
    <mergeCell ref="AG48:AG52"/>
    <mergeCell ref="AH48:AH52"/>
    <mergeCell ref="AI48:AI52"/>
    <mergeCell ref="A53:A60"/>
    <mergeCell ref="B53:B60"/>
    <mergeCell ref="C53:C60"/>
    <mergeCell ref="Z53:Z60"/>
    <mergeCell ref="AA53:AA60"/>
    <mergeCell ref="AH53:AH60"/>
    <mergeCell ref="AI53:AI60"/>
    <mergeCell ref="AE53:AE60"/>
    <mergeCell ref="AF53:AF60"/>
    <mergeCell ref="AG53:AG60"/>
    <mergeCell ref="A48:A52"/>
    <mergeCell ref="B48:B52"/>
    <mergeCell ref="C48:C52"/>
    <mergeCell ref="Z48:Z52"/>
    <mergeCell ref="AA48:AA52"/>
    <mergeCell ref="AB48:AB52"/>
    <mergeCell ref="A64:A65"/>
    <mergeCell ref="B64:B65"/>
    <mergeCell ref="C64:C65"/>
    <mergeCell ref="Z64:Z65"/>
    <mergeCell ref="AA64:AA65"/>
    <mergeCell ref="A61:A63"/>
    <mergeCell ref="B61:B63"/>
    <mergeCell ref="C61:C63"/>
    <mergeCell ref="Z61:Z63"/>
    <mergeCell ref="AA61:AA63"/>
    <mergeCell ref="AB64:AB65"/>
    <mergeCell ref="AC64:AC65"/>
    <mergeCell ref="AD64:AD65"/>
    <mergeCell ref="AI74:AI79"/>
    <mergeCell ref="AB74:AB79"/>
    <mergeCell ref="AE61:AE63"/>
    <mergeCell ref="AF61:AF63"/>
    <mergeCell ref="AG61:AG63"/>
    <mergeCell ref="AH61:AH63"/>
    <mergeCell ref="AI61:AI63"/>
    <mergeCell ref="AB61:AB63"/>
    <mergeCell ref="AC61:AC63"/>
    <mergeCell ref="AD61:AD63"/>
    <mergeCell ref="AH64:AH65"/>
    <mergeCell ref="AI64:AI65"/>
    <mergeCell ref="AI66:AI73"/>
    <mergeCell ref="AH80:AH91"/>
    <mergeCell ref="AI80:AI91"/>
    <mergeCell ref="AE80:AE91"/>
    <mergeCell ref="AF80:AF91"/>
    <mergeCell ref="AG80:AG91"/>
    <mergeCell ref="AE64:AE65"/>
    <mergeCell ref="AF64:AF65"/>
    <mergeCell ref="AG64:AG65"/>
    <mergeCell ref="AE74:AE79"/>
    <mergeCell ref="AF74:AF79"/>
    <mergeCell ref="AG74:AG79"/>
    <mergeCell ref="AE66:AE73"/>
    <mergeCell ref="AF66:AF73"/>
    <mergeCell ref="AG66:AG73"/>
    <mergeCell ref="AB80:AB91"/>
    <mergeCell ref="AC80:AC91"/>
    <mergeCell ref="AD80:AD91"/>
    <mergeCell ref="A80:A91"/>
    <mergeCell ref="B80:B91"/>
    <mergeCell ref="C80:C91"/>
    <mergeCell ref="Z80:Z91"/>
    <mergeCell ref="AA80:AA91"/>
    <mergeCell ref="AH66:AH73"/>
    <mergeCell ref="A74:A79"/>
    <mergeCell ref="B74:B79"/>
    <mergeCell ref="C74:C79"/>
    <mergeCell ref="Z74:Z79"/>
    <mergeCell ref="AA74:AA79"/>
    <mergeCell ref="AH74:AH79"/>
    <mergeCell ref="AD74:AD79"/>
    <mergeCell ref="C66:C73"/>
    <mergeCell ref="Z66:Z73"/>
    <mergeCell ref="AA66:AA73"/>
    <mergeCell ref="AB66:AB73"/>
    <mergeCell ref="AC66:AC73"/>
    <mergeCell ref="AD66:AD73"/>
    <mergeCell ref="A66:A73"/>
    <mergeCell ref="B66:B73"/>
    <mergeCell ref="AE92:AE96"/>
    <mergeCell ref="AF92:AF96"/>
    <mergeCell ref="AG92:AG96"/>
    <mergeCell ref="AH92:AH96"/>
    <mergeCell ref="AI92:AI96"/>
    <mergeCell ref="A97:A102"/>
    <mergeCell ref="B97:B102"/>
    <mergeCell ref="C97:C102"/>
    <mergeCell ref="Z97:Z102"/>
    <mergeCell ref="AA97:AA102"/>
    <mergeCell ref="AH97:AH102"/>
    <mergeCell ref="AI97:AI102"/>
    <mergeCell ref="AE97:AE102"/>
    <mergeCell ref="AF97:AF102"/>
    <mergeCell ref="AG97:AG102"/>
    <mergeCell ref="A92:A96"/>
    <mergeCell ref="B92:B96"/>
    <mergeCell ref="C92:C96"/>
    <mergeCell ref="Z92:Z96"/>
    <mergeCell ref="AA92:AA96"/>
    <mergeCell ref="AB92:AB96"/>
    <mergeCell ref="AC92:AC96"/>
    <mergeCell ref="AD92:AD96"/>
    <mergeCell ref="AI103:AI106"/>
    <mergeCell ref="A107:A108"/>
    <mergeCell ref="B107:B108"/>
    <mergeCell ref="C107:C108"/>
    <mergeCell ref="Z107:Z108"/>
    <mergeCell ref="AA107:AA108"/>
    <mergeCell ref="A103:A106"/>
    <mergeCell ref="B103:B106"/>
    <mergeCell ref="C103:C106"/>
    <mergeCell ref="Z103:Z106"/>
    <mergeCell ref="AA103:AA106"/>
    <mergeCell ref="AB103:AB106"/>
    <mergeCell ref="AC103:AC106"/>
    <mergeCell ref="AD103:AD106"/>
    <mergeCell ref="AE107:AE108"/>
    <mergeCell ref="AF107:AF108"/>
    <mergeCell ref="AG107:AG108"/>
    <mergeCell ref="AE103:AE106"/>
    <mergeCell ref="AF103:AF106"/>
    <mergeCell ref="AG103:AG106"/>
    <mergeCell ref="AH103:AH106"/>
    <mergeCell ref="AA113:AA114"/>
    <mergeCell ref="AH107:AH108"/>
    <mergeCell ref="AI107:AI108"/>
    <mergeCell ref="C109:C112"/>
    <mergeCell ref="Z109:Z112"/>
    <mergeCell ref="AA109:AA112"/>
    <mergeCell ref="AC113:AC114"/>
    <mergeCell ref="AD113:AD114"/>
    <mergeCell ref="AE113:AE114"/>
    <mergeCell ref="AF113:AF114"/>
    <mergeCell ref="AG113:AG114"/>
    <mergeCell ref="AE109:AE112"/>
    <mergeCell ref="AF109:AF112"/>
    <mergeCell ref="AG109:AG112"/>
    <mergeCell ref="AH109:AH112"/>
    <mergeCell ref="AH113:AH114"/>
    <mergeCell ref="AI113:AI114"/>
    <mergeCell ref="AI109:AI112"/>
    <mergeCell ref="AD28:AD39"/>
    <mergeCell ref="A28:A39"/>
    <mergeCell ref="B28:B39"/>
    <mergeCell ref="Z28:Z39"/>
    <mergeCell ref="AA28:AA39"/>
    <mergeCell ref="AB28:AB39"/>
    <mergeCell ref="AB113:AB114"/>
    <mergeCell ref="A113:A114"/>
    <mergeCell ref="B113:B114"/>
    <mergeCell ref="A109:A112"/>
    <mergeCell ref="B109:B112"/>
    <mergeCell ref="AB109:AB112"/>
    <mergeCell ref="AC109:AC112"/>
    <mergeCell ref="AD109:AD112"/>
    <mergeCell ref="AB107:AB108"/>
    <mergeCell ref="AC107:AC108"/>
    <mergeCell ref="AD107:AD108"/>
    <mergeCell ref="AB97:AB102"/>
    <mergeCell ref="AC97:AC102"/>
    <mergeCell ref="AD97:AD102"/>
    <mergeCell ref="AC74:AC79"/>
    <mergeCell ref="C113:C114"/>
    <mergeCell ref="Z113:Z114"/>
    <mergeCell ref="D74:D79"/>
    <mergeCell ref="AI115:AI124"/>
    <mergeCell ref="A125:A126"/>
    <mergeCell ref="B125:B126"/>
    <mergeCell ref="C125:C126"/>
    <mergeCell ref="Z125:Z126"/>
    <mergeCell ref="AA125:AA126"/>
    <mergeCell ref="AH125:AH126"/>
    <mergeCell ref="AI125:AI126"/>
    <mergeCell ref="AE125:AE126"/>
    <mergeCell ref="AF125:AF126"/>
    <mergeCell ref="AG125:AG126"/>
    <mergeCell ref="A115:A124"/>
    <mergeCell ref="B115:B124"/>
    <mergeCell ref="C115:C124"/>
    <mergeCell ref="Z115:Z124"/>
    <mergeCell ref="AA115:AA124"/>
    <mergeCell ref="AB115:AB124"/>
    <mergeCell ref="AC115:AC124"/>
    <mergeCell ref="AD115:AD124"/>
    <mergeCell ref="A127:A128"/>
    <mergeCell ref="B127:B128"/>
    <mergeCell ref="C127:C128"/>
    <mergeCell ref="Z127:Z128"/>
    <mergeCell ref="AA127:AA128"/>
    <mergeCell ref="AB127:AB128"/>
    <mergeCell ref="AC127:AC128"/>
    <mergeCell ref="AD127:AD128"/>
    <mergeCell ref="AB125:AB126"/>
    <mergeCell ref="AC125:AC126"/>
    <mergeCell ref="AD125:AD126"/>
    <mergeCell ref="D127:D128"/>
    <mergeCell ref="A131:A132"/>
    <mergeCell ref="B131:B132"/>
    <mergeCell ref="C131:C132"/>
    <mergeCell ref="Z131:Z132"/>
    <mergeCell ref="AA131:AA132"/>
    <mergeCell ref="AB131:AB132"/>
    <mergeCell ref="AC131:AC132"/>
    <mergeCell ref="AD131:AD132"/>
    <mergeCell ref="AB129:AB130"/>
    <mergeCell ref="AC129:AC130"/>
    <mergeCell ref="AD129:AD130"/>
    <mergeCell ref="A129:A130"/>
    <mergeCell ref="B129:B130"/>
    <mergeCell ref="C129:C130"/>
    <mergeCell ref="Z129:Z130"/>
    <mergeCell ref="AA129:AA130"/>
    <mergeCell ref="D129:D130"/>
    <mergeCell ref="D131:D132"/>
    <mergeCell ref="D12:D20"/>
    <mergeCell ref="D21:D27"/>
    <mergeCell ref="D28:D39"/>
    <mergeCell ref="D40:D47"/>
    <mergeCell ref="D48:D52"/>
    <mergeCell ref="D53:D60"/>
    <mergeCell ref="D61:D63"/>
    <mergeCell ref="D64:D65"/>
    <mergeCell ref="D66:D73"/>
    <mergeCell ref="D80:D91"/>
    <mergeCell ref="D92:D96"/>
    <mergeCell ref="D97:D102"/>
    <mergeCell ref="D103:D106"/>
    <mergeCell ref="D107:D108"/>
    <mergeCell ref="D109:D112"/>
    <mergeCell ref="D113:D114"/>
    <mergeCell ref="D115:D124"/>
    <mergeCell ref="D125:D126"/>
    <mergeCell ref="AJ131:AJ132"/>
    <mergeCell ref="AJ129:AJ130"/>
    <mergeCell ref="AJ127:AJ128"/>
    <mergeCell ref="AJ125:AJ126"/>
    <mergeCell ref="AJ115:AJ124"/>
    <mergeCell ref="AE131:AE132"/>
    <mergeCell ref="AF131:AF132"/>
    <mergeCell ref="AG131:AG132"/>
    <mergeCell ref="AH131:AH132"/>
    <mergeCell ref="AI131:AI132"/>
    <mergeCell ref="AH129:AH130"/>
    <mergeCell ref="AI129:AI130"/>
    <mergeCell ref="AE129:AE130"/>
    <mergeCell ref="AF129:AF130"/>
    <mergeCell ref="AG129:AG130"/>
    <mergeCell ref="AE127:AE128"/>
    <mergeCell ref="AF127:AF128"/>
    <mergeCell ref="AG127:AG128"/>
    <mergeCell ref="AH127:AH128"/>
    <mergeCell ref="AI127:AI128"/>
    <mergeCell ref="AE115:AE124"/>
    <mergeCell ref="AF115:AF124"/>
    <mergeCell ref="AG115:AG124"/>
    <mergeCell ref="AH115:AH124"/>
    <mergeCell ref="AJ113:AJ114"/>
    <mergeCell ref="AJ109:AJ112"/>
    <mergeCell ref="AJ107:AJ108"/>
    <mergeCell ref="AJ103:AJ106"/>
    <mergeCell ref="AJ97:AJ102"/>
    <mergeCell ref="AJ92:AJ96"/>
    <mergeCell ref="AJ80:AJ91"/>
    <mergeCell ref="AJ74:AJ79"/>
    <mergeCell ref="AJ66:AJ73"/>
    <mergeCell ref="AJ64:AJ65"/>
    <mergeCell ref="AJ61:AJ63"/>
    <mergeCell ref="AJ53:AJ60"/>
    <mergeCell ref="AJ48:AJ52"/>
    <mergeCell ref="AJ40:AJ47"/>
    <mergeCell ref="AJ28:AJ39"/>
    <mergeCell ref="AJ21:AJ27"/>
    <mergeCell ref="AJ12:AJ20"/>
    <mergeCell ref="AJ8:AJ11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4</vt:lpstr>
      <vt:lpstr> 7 </vt:lpstr>
      <vt:lpstr>8</vt:lpstr>
      <vt:lpstr>Корф</vt:lpstr>
      <vt:lpstr>9</vt:lpstr>
      <vt:lpstr>10</vt:lpstr>
      <vt:lpstr>Лазо</vt:lpstr>
      <vt:lpstr>11</vt:lpstr>
      <vt:lpstr>12</vt:lpstr>
      <vt:lpstr>Эссо</vt:lpstr>
      <vt:lpstr>14</vt:lpstr>
      <vt:lpstr>16</vt:lpstr>
      <vt:lpstr>17</vt:lpstr>
      <vt:lpstr>19</vt:lpstr>
      <vt:lpstr>22 </vt:lpstr>
      <vt:lpstr>23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2017-12-06T02:43:51Z</dcterms:modified>
</cp:coreProperties>
</file>