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nnamed\Desktop\"/>
    </mc:Choice>
  </mc:AlternateContent>
  <bookViews>
    <workbookView xWindow="0" yWindow="0" windowWidth="24000" windowHeight="9600" firstSheet="2" activeTab="2"/>
  </bookViews>
  <sheets>
    <sheet name="2022 факт" sheetId="1" state="hidden" r:id="rId1"/>
    <sheet name="2023 факт" sheetId="2" state="hidden" r:id="rId2"/>
    <sheet name="2024 факт" sheetId="3" r:id="rId3"/>
  </sheets>
  <definedNames>
    <definedName name="_xlnm.Print_Area" localSheetId="2">'2024 факт'!$A$1:$H$21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G5" i="3"/>
  <c r="G16" i="3" l="1"/>
  <c r="D17" i="3"/>
  <c r="D18" i="3" l="1"/>
  <c r="E12" i="3" l="1"/>
  <c r="E5" i="3" l="1"/>
  <c r="D16" i="3"/>
  <c r="F12" i="3"/>
  <c r="F5" i="3" s="1"/>
  <c r="G15" i="3"/>
  <c r="D15" i="3" s="1"/>
  <c r="G14" i="3"/>
  <c r="D14" i="3" s="1"/>
  <c r="G13" i="3"/>
  <c r="D13" i="3" s="1"/>
  <c r="G12" i="3"/>
  <c r="D12" i="3" s="1"/>
  <c r="G11" i="3"/>
  <c r="D11" i="3" s="1"/>
  <c r="G10" i="3"/>
  <c r="D10" i="3" s="1"/>
  <c r="G8" i="3"/>
  <c r="D8" i="3" s="1"/>
  <c r="G7" i="3"/>
  <c r="D7" i="3" s="1"/>
  <c r="G6" i="3"/>
  <c r="D6" i="3" s="1"/>
  <c r="D4" i="2"/>
  <c r="G9" i="3" l="1"/>
  <c r="D9" i="3" s="1"/>
  <c r="D5" i="3" s="1"/>
  <c r="D4" i="3" s="1"/>
  <c r="D17" i="2"/>
  <c r="E5" i="2" l="1"/>
  <c r="G16" i="2" l="1"/>
  <c r="F15" i="2"/>
  <c r="F9" i="2"/>
  <c r="F7" i="2"/>
  <c r="F6" i="2"/>
  <c r="E15" i="2"/>
  <c r="E9" i="2"/>
  <c r="E7" i="2"/>
  <c r="E6" i="2"/>
  <c r="D18" i="2" l="1"/>
  <c r="D16" i="2"/>
  <c r="G15" i="2"/>
  <c r="D15" i="2" s="1"/>
  <c r="G14" i="2"/>
  <c r="D14" i="2" s="1"/>
  <c r="G13" i="2"/>
  <c r="D13" i="2" s="1"/>
  <c r="F12" i="2"/>
  <c r="F5" i="2" s="1"/>
  <c r="F21" i="2" s="1"/>
  <c r="E12" i="2"/>
  <c r="G11" i="2"/>
  <c r="D11" i="2" s="1"/>
  <c r="G10" i="2"/>
  <c r="D10" i="2" s="1"/>
  <c r="G9" i="2"/>
  <c r="D9" i="2" s="1"/>
  <c r="G8" i="2"/>
  <c r="D8" i="2" s="1"/>
  <c r="G7" i="2"/>
  <c r="D7" i="2" s="1"/>
  <c r="G6" i="2"/>
  <c r="D6" i="2" s="1"/>
  <c r="G12" i="2" l="1"/>
  <c r="D12" i="2" s="1"/>
  <c r="D5" i="2" s="1"/>
  <c r="G5" i="2" l="1"/>
  <c r="G4" i="2" s="1"/>
  <c r="E21" i="2"/>
  <c r="D18" i="1"/>
  <c r="D17" i="1"/>
  <c r="G16" i="1"/>
  <c r="D16" i="1"/>
  <c r="G15" i="1"/>
  <c r="D15" i="1"/>
  <c r="G14" i="1"/>
  <c r="D14" i="1"/>
  <c r="G13" i="1"/>
  <c r="D13" i="1"/>
  <c r="F12" i="1"/>
  <c r="G12" i="1" s="1"/>
  <c r="D12" i="1" s="1"/>
  <c r="E12" i="1"/>
  <c r="G11" i="1"/>
  <c r="D11" i="1"/>
  <c r="G10" i="1"/>
  <c r="D10" i="1"/>
  <c r="G9" i="1"/>
  <c r="D9" i="1"/>
  <c r="G8" i="1"/>
  <c r="D8" i="1"/>
  <c r="G7" i="1"/>
  <c r="D7" i="1"/>
  <c r="G6" i="1"/>
  <c r="D6" i="1"/>
  <c r="F5" i="1"/>
  <c r="G5" i="1" s="1"/>
  <c r="G4" i="1" s="1"/>
  <c r="E5" i="1"/>
  <c r="D5" i="1" l="1"/>
  <c r="D4" i="1" s="1"/>
</calcChain>
</file>

<file path=xl/sharedStrings.xml><?xml version="1.0" encoding="utf-8"?>
<sst xmlns="http://schemas.openxmlformats.org/spreadsheetml/2006/main" count="111" uniqueCount="26">
  <si>
    <t>Структура и объёмы затрат на электрическую энергию
АО «ЮЭСК» за 2022 год</t>
  </si>
  <si>
    <t>№п/п</t>
  </si>
  <si>
    <t>Показатель</t>
  </si>
  <si>
    <t>ед.изм</t>
  </si>
  <si>
    <t>Факт 2022 г</t>
  </si>
  <si>
    <t>электро</t>
  </si>
  <si>
    <t>электро косвенные</t>
  </si>
  <si>
    <t>Необходимая валовая выручка</t>
  </si>
  <si>
    <t>тыс.руб</t>
  </si>
  <si>
    <r>
      <rPr>
        <b/>
        <sz val="11"/>
        <rFont val="Calibri"/>
        <family val="2"/>
        <charset val="204"/>
      </rPr>
      <t>Себестоимость всего</t>
    </r>
    <r>
      <rPr>
        <sz val="11"/>
        <rFont val="Calibri"/>
        <family val="2"/>
        <charset val="204"/>
      </rPr>
      <t xml:space="preserve">, </t>
    </r>
    <r>
      <rPr>
        <i/>
        <sz val="10"/>
        <rFont val="Calibri"/>
        <family val="2"/>
        <charset val="204"/>
      </rPr>
      <t>в том числе</t>
    </r>
  </si>
  <si>
    <r>
      <rPr>
        <b/>
        <sz val="11"/>
        <rFont val="Calibri"/>
        <family val="2"/>
        <charset val="204"/>
      </rPr>
      <t>Материальные расходы</t>
    </r>
    <r>
      <rPr>
        <sz val="11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(вспомогательные материалы, вода на технологические цели, энергия на ХН)</t>
    </r>
  </si>
  <si>
    <t>в том числе на ремонт</t>
  </si>
  <si>
    <t>Топливо на технологические цели</t>
  </si>
  <si>
    <t>Фонд оплаты труда и отчисления на социальные нужды, всего</t>
  </si>
  <si>
    <t>Амортизационные отчисления</t>
  </si>
  <si>
    <t>Прочие расходы</t>
  </si>
  <si>
    <t>арендная плата</t>
  </si>
  <si>
    <t>налоги, пошлины и сборы</t>
  </si>
  <si>
    <t>другие прочие расходы</t>
  </si>
  <si>
    <r>
      <t xml:space="preserve">Расходы из прибыли всего, </t>
    </r>
    <r>
      <rPr>
        <b/>
        <i/>
        <sz val="10"/>
        <rFont val="Calibri"/>
        <family val="2"/>
        <charset val="204"/>
      </rPr>
      <t>в том числе</t>
    </r>
  </si>
  <si>
    <t>Налог на прибыль</t>
  </si>
  <si>
    <t>Прочая прибыль</t>
  </si>
  <si>
    <t>Структура и объёмы затрат на электрическую энергию
АО «ЮЭСК» за 2023 год</t>
  </si>
  <si>
    <t>Факт 2023 г</t>
  </si>
  <si>
    <t>Структура и объёмы затрат на электрическую энергию
АО «ЮЭСК» за 2025 год</t>
  </si>
  <si>
    <t>Факт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</si>
</sst>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i/>
      <sz val="10"/>
      <name val="Calibri"/>
      <family val="2"/>
      <charset val="204"/>
    </font>
    <font>
      <sz val="10"/>
      <name val="Calibri"/>
      <family val="2"/>
      <charset val="204"/>
    </font>
    <font>
      <i/>
      <sz val="11"/>
      <name val="Calibri"/>
      <family val="2"/>
      <charset val="204"/>
      <scheme val="minor"/>
    </font>
    <font>
      <b/>
      <i/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3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9" fontId="3" fillId="0" borderId="0" xfId="0" applyNumberFormat="1" applyFont="1"/>
    <xf numFmtId="3" fontId="3" fillId="0" borderId="0" xfId="0" applyNumberFormat="1" applyFont="1" applyAlignment="1">
      <alignment horizontal="center"/>
    </xf>
    <xf numFmtId="3" fontId="3" fillId="0" borderId="0" xfId="0" applyNumberFormat="1" applyFont="1" applyBorder="1"/>
    <xf numFmtId="3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view="pageBreakPreview" zoomScaleNormal="100" zoomScaleSheetLayoutView="100" workbookViewId="0">
      <selection activeCell="H22" sqref="H22"/>
    </sheetView>
  </sheetViews>
  <sheetFormatPr defaultColWidth="9.109375" defaultRowHeight="14.4" x14ac:dyDescent="0.3"/>
  <cols>
    <col min="1" max="1" width="8.109375" style="1" customWidth="1"/>
    <col min="2" max="2" width="37.109375" style="1" customWidth="1"/>
    <col min="3" max="3" width="12.109375" style="1" customWidth="1"/>
    <col min="4" max="4" width="13.6640625" style="1" customWidth="1"/>
    <col min="5" max="5" width="8.88671875" style="1" hidden="1" customWidth="1"/>
    <col min="6" max="6" width="9.109375" style="1" hidden="1" customWidth="1"/>
    <col min="7" max="7" width="10.33203125" style="1" hidden="1" customWidth="1"/>
    <col min="8" max="8" width="12.5546875" style="1" customWidth="1"/>
    <col min="9" max="16384" width="9.109375" style="1"/>
  </cols>
  <sheetData>
    <row r="1" spans="1:8" ht="37.200000000000003" customHeight="1" x14ac:dyDescent="0.3">
      <c r="A1" s="22" t="s">
        <v>0</v>
      </c>
      <c r="B1" s="22"/>
      <c r="C1" s="22"/>
      <c r="D1" s="22"/>
    </row>
    <row r="2" spans="1:8" x14ac:dyDescent="0.3">
      <c r="E2" s="23">
        <v>2022</v>
      </c>
      <c r="F2" s="24"/>
      <c r="G2" s="24"/>
    </row>
    <row r="3" spans="1:8" ht="25.5" customHeigh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 t="s">
        <v>6</v>
      </c>
      <c r="G3" s="4"/>
    </row>
    <row r="4" spans="1:8" ht="21" customHeight="1" x14ac:dyDescent="0.3">
      <c r="A4" s="5">
        <v>1</v>
      </c>
      <c r="B4" s="6" t="s">
        <v>7</v>
      </c>
      <c r="C4" s="5" t="s">
        <v>8</v>
      </c>
      <c r="D4" s="17">
        <f>D5+D16</f>
        <v>4236571.9193389472</v>
      </c>
      <c r="E4" s="7"/>
      <c r="F4" s="7"/>
      <c r="G4" s="8">
        <f>G5+G16</f>
        <v>4236571.9193389481</v>
      </c>
      <c r="H4" s="9"/>
    </row>
    <row r="5" spans="1:8" ht="21" customHeight="1" x14ac:dyDescent="0.3">
      <c r="A5" s="5">
        <v>2</v>
      </c>
      <c r="B5" s="10" t="s">
        <v>9</v>
      </c>
      <c r="C5" s="5" t="s">
        <v>8</v>
      </c>
      <c r="D5" s="17">
        <f>D6+D8+D9+D11+D12</f>
        <v>3840880.2106900001</v>
      </c>
      <c r="E5" s="7">
        <f t="shared" ref="E5:F5" si="0">E6+E8+E9+E11+E12</f>
        <v>3677143.5082400003</v>
      </c>
      <c r="F5" s="7">
        <f t="shared" si="0"/>
        <v>163736.70245000001</v>
      </c>
      <c r="G5" s="8">
        <f>E5+F5</f>
        <v>3840880.2106900006</v>
      </c>
      <c r="H5" s="9"/>
    </row>
    <row r="6" spans="1:8" ht="45.75" customHeight="1" x14ac:dyDescent="0.3">
      <c r="A6" s="11">
        <v>3</v>
      </c>
      <c r="B6" s="10" t="s">
        <v>10</v>
      </c>
      <c r="C6" s="5" t="s">
        <v>8</v>
      </c>
      <c r="D6" s="17">
        <f>G6</f>
        <v>435743.36725999997</v>
      </c>
      <c r="E6" s="12">
        <v>415349.30080999999</v>
      </c>
      <c r="F6" s="12">
        <v>20394.066449999998</v>
      </c>
      <c r="G6" s="12">
        <f t="shared" ref="G6:G15" si="1">E6+F6</f>
        <v>435743.36725999997</v>
      </c>
      <c r="H6" s="9"/>
    </row>
    <row r="7" spans="1:8" ht="21" customHeight="1" x14ac:dyDescent="0.3">
      <c r="A7" s="11"/>
      <c r="B7" s="13" t="s">
        <v>11</v>
      </c>
      <c r="C7" s="5" t="s">
        <v>8</v>
      </c>
      <c r="D7" s="18">
        <f>G7</f>
        <v>120610.0042</v>
      </c>
      <c r="E7" s="12">
        <v>114735.37823999999</v>
      </c>
      <c r="F7" s="12">
        <v>5874.6259599999994</v>
      </c>
      <c r="G7" s="12">
        <f t="shared" si="1"/>
        <v>120610.0042</v>
      </c>
      <c r="H7" s="9"/>
    </row>
    <row r="8" spans="1:8" ht="21" customHeight="1" x14ac:dyDescent="0.3">
      <c r="A8" s="5">
        <v>4</v>
      </c>
      <c r="B8" s="6" t="s">
        <v>12</v>
      </c>
      <c r="C8" s="5" t="s">
        <v>8</v>
      </c>
      <c r="D8" s="17">
        <f t="shared" ref="D8:D18" si="2">G8</f>
        <v>1847328.3600399999</v>
      </c>
      <c r="E8" s="8">
        <v>1766286.15494</v>
      </c>
      <c r="F8" s="8">
        <v>81042.205099999992</v>
      </c>
      <c r="G8" s="8">
        <f t="shared" si="1"/>
        <v>1847328.3600399999</v>
      </c>
      <c r="H8" s="9"/>
    </row>
    <row r="9" spans="1:8" ht="32.25" customHeight="1" x14ac:dyDescent="0.3">
      <c r="A9" s="5"/>
      <c r="B9" s="6" t="s">
        <v>13</v>
      </c>
      <c r="C9" s="5" t="s">
        <v>8</v>
      </c>
      <c r="D9" s="17">
        <f t="shared" si="2"/>
        <v>1319278.51859</v>
      </c>
      <c r="E9" s="8">
        <v>1272752.47095</v>
      </c>
      <c r="F9" s="8">
        <v>46526.047640000004</v>
      </c>
      <c r="G9" s="8">
        <f>E9+F9</f>
        <v>1319278.51859</v>
      </c>
      <c r="H9" s="9"/>
    </row>
    <row r="10" spans="1:8" ht="21" customHeight="1" x14ac:dyDescent="0.3">
      <c r="A10" s="5">
        <v>5</v>
      </c>
      <c r="B10" s="13" t="s">
        <v>11</v>
      </c>
      <c r="C10" s="5" t="s">
        <v>8</v>
      </c>
      <c r="D10" s="18">
        <f t="shared" si="2"/>
        <v>305877.14248000004</v>
      </c>
      <c r="E10" s="12">
        <v>217873.58701000002</v>
      </c>
      <c r="F10" s="12">
        <v>88003.555469999992</v>
      </c>
      <c r="G10" s="12">
        <f t="shared" si="1"/>
        <v>305877.14248000004</v>
      </c>
      <c r="H10" s="9"/>
    </row>
    <row r="11" spans="1:8" ht="21" customHeight="1" x14ac:dyDescent="0.3">
      <c r="A11" s="5">
        <v>6</v>
      </c>
      <c r="B11" s="6" t="s">
        <v>14</v>
      </c>
      <c r="C11" s="5" t="s">
        <v>8</v>
      </c>
      <c r="D11" s="17">
        <f t="shared" si="2"/>
        <v>92268.11553000001</v>
      </c>
      <c r="E11" s="12">
        <v>86939.170790000004</v>
      </c>
      <c r="F11" s="12">
        <v>5328.9447399999999</v>
      </c>
      <c r="G11" s="12">
        <f t="shared" si="1"/>
        <v>92268.11553000001</v>
      </c>
      <c r="H11" s="9"/>
    </row>
    <row r="12" spans="1:8" ht="21" customHeight="1" x14ac:dyDescent="0.3">
      <c r="A12" s="5">
        <v>7</v>
      </c>
      <c r="B12" s="6" t="s">
        <v>15</v>
      </c>
      <c r="C12" s="5" t="s">
        <v>8</v>
      </c>
      <c r="D12" s="17">
        <f t="shared" si="2"/>
        <v>146261.84927000004</v>
      </c>
      <c r="E12" s="7">
        <f>E13+E14+E15</f>
        <v>135816.41075000004</v>
      </c>
      <c r="F12" s="7">
        <f>F13+F14+F15</f>
        <v>10445.43852</v>
      </c>
      <c r="G12" s="8">
        <f>E12+F12</f>
        <v>146261.84927000004</v>
      </c>
      <c r="H12" s="9"/>
    </row>
    <row r="13" spans="1:8" ht="21" customHeight="1" x14ac:dyDescent="0.3">
      <c r="A13" s="5"/>
      <c r="B13" s="13" t="s">
        <v>16</v>
      </c>
      <c r="C13" s="5" t="s">
        <v>8</v>
      </c>
      <c r="D13" s="18">
        <f t="shared" si="2"/>
        <v>1653.1016400000001</v>
      </c>
      <c r="E13" s="12">
        <v>2347.07312</v>
      </c>
      <c r="F13" s="12">
        <v>-693.97147999999993</v>
      </c>
      <c r="G13" s="12">
        <f t="shared" si="1"/>
        <v>1653.1016400000001</v>
      </c>
      <c r="H13" s="9"/>
    </row>
    <row r="14" spans="1:8" ht="21" customHeight="1" x14ac:dyDescent="0.3">
      <c r="A14" s="5"/>
      <c r="B14" s="13" t="s">
        <v>17</v>
      </c>
      <c r="C14" s="5" t="s">
        <v>8</v>
      </c>
      <c r="D14" s="18">
        <f t="shared" si="2"/>
        <v>23276.44918</v>
      </c>
      <c r="E14" s="12">
        <v>22548.579119999999</v>
      </c>
      <c r="F14" s="12">
        <v>727.87005999999997</v>
      </c>
      <c r="G14" s="12">
        <f t="shared" si="1"/>
        <v>23276.44918</v>
      </c>
      <c r="H14" s="9"/>
    </row>
    <row r="15" spans="1:8" ht="21" customHeight="1" x14ac:dyDescent="0.3">
      <c r="A15" s="5"/>
      <c r="B15" s="13" t="s">
        <v>18</v>
      </c>
      <c r="C15" s="5" t="s">
        <v>8</v>
      </c>
      <c r="D15" s="18">
        <f t="shared" si="2"/>
        <v>121332.29845000003</v>
      </c>
      <c r="E15" s="12">
        <v>110920.75851000003</v>
      </c>
      <c r="F15" s="12">
        <v>10411.539940000001</v>
      </c>
      <c r="G15" s="12">
        <f t="shared" si="1"/>
        <v>121332.29845000003</v>
      </c>
      <c r="H15" s="9"/>
    </row>
    <row r="16" spans="1:8" ht="21" customHeight="1" x14ac:dyDescent="0.3">
      <c r="A16" s="5">
        <v>8</v>
      </c>
      <c r="B16" s="6" t="s">
        <v>19</v>
      </c>
      <c r="C16" s="5" t="s">
        <v>8</v>
      </c>
      <c r="D16" s="17">
        <f t="shared" si="2"/>
        <v>395691.7086489473</v>
      </c>
      <c r="E16" s="7">
        <v>0</v>
      </c>
      <c r="F16" s="7">
        <v>0</v>
      </c>
      <c r="G16" s="12">
        <f>G17+G18</f>
        <v>395691.7086489473</v>
      </c>
      <c r="H16" s="9"/>
    </row>
    <row r="17" spans="1:8" ht="21" customHeight="1" x14ac:dyDescent="0.3">
      <c r="A17" s="5"/>
      <c r="B17" s="10" t="s">
        <v>20</v>
      </c>
      <c r="C17" s="5" t="s">
        <v>8</v>
      </c>
      <c r="D17" s="18">
        <f t="shared" si="2"/>
        <v>34855.375058947327</v>
      </c>
      <c r="E17" s="12"/>
      <c r="F17" s="12"/>
      <c r="G17" s="12">
        <v>34855.375058947327</v>
      </c>
      <c r="H17" s="9"/>
    </row>
    <row r="18" spans="1:8" ht="21" customHeight="1" x14ac:dyDescent="0.3">
      <c r="A18" s="5"/>
      <c r="B18" s="10" t="s">
        <v>21</v>
      </c>
      <c r="C18" s="5" t="s">
        <v>8</v>
      </c>
      <c r="D18" s="18">
        <f t="shared" si="2"/>
        <v>360836.33358999999</v>
      </c>
      <c r="E18" s="12"/>
      <c r="F18" s="12"/>
      <c r="G18" s="12">
        <v>360836.33358999999</v>
      </c>
      <c r="H18" s="14"/>
    </row>
    <row r="19" spans="1:8" ht="15" customHeight="1" x14ac:dyDescent="0.3">
      <c r="D19" s="15"/>
      <c r="E19" s="12"/>
      <c r="F19" s="12"/>
      <c r="G19" s="16"/>
      <c r="H19" s="9"/>
    </row>
  </sheetData>
  <mergeCells count="2">
    <mergeCell ref="A1:D1"/>
    <mergeCell ref="E2:G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Normal="100" zoomScaleSheetLayoutView="100" workbookViewId="0">
      <selection activeCell="E1" sqref="E1:G1048576"/>
    </sheetView>
  </sheetViews>
  <sheetFormatPr defaultColWidth="9.109375" defaultRowHeight="14.4" x14ac:dyDescent="0.3"/>
  <cols>
    <col min="1" max="1" width="8.109375" style="1" customWidth="1"/>
    <col min="2" max="2" width="37.109375" style="1" customWidth="1"/>
    <col min="3" max="3" width="12.109375" style="1" customWidth="1"/>
    <col min="4" max="4" width="13.6640625" style="1" customWidth="1"/>
    <col min="5" max="5" width="8.88671875" style="1" hidden="1" customWidth="1"/>
    <col min="6" max="6" width="9.109375" style="1" hidden="1" customWidth="1"/>
    <col min="7" max="7" width="10.33203125" style="1" hidden="1" customWidth="1"/>
    <col min="8" max="16384" width="9.109375" style="1"/>
  </cols>
  <sheetData>
    <row r="1" spans="1:7" ht="37.200000000000003" customHeight="1" x14ac:dyDescent="0.3">
      <c r="A1" s="22" t="s">
        <v>22</v>
      </c>
      <c r="B1" s="22"/>
      <c r="C1" s="22"/>
      <c r="D1" s="22"/>
    </row>
    <row r="2" spans="1:7" x14ac:dyDescent="0.3">
      <c r="E2" s="23">
        <v>2023</v>
      </c>
      <c r="F2" s="24"/>
      <c r="G2" s="24"/>
    </row>
    <row r="3" spans="1:7" ht="25.5" customHeight="1" x14ac:dyDescent="0.3">
      <c r="A3" s="2" t="s">
        <v>1</v>
      </c>
      <c r="B3" s="2" t="s">
        <v>2</v>
      </c>
      <c r="C3" s="2" t="s">
        <v>3</v>
      </c>
      <c r="D3" s="2" t="s">
        <v>23</v>
      </c>
      <c r="E3" s="3" t="s">
        <v>5</v>
      </c>
      <c r="F3" s="3" t="s">
        <v>6</v>
      </c>
      <c r="G3" s="4"/>
    </row>
    <row r="4" spans="1:7" ht="21" customHeight="1" x14ac:dyDescent="0.3">
      <c r="A4" s="5">
        <v>1</v>
      </c>
      <c r="B4" s="6" t="s">
        <v>7</v>
      </c>
      <c r="C4" s="5" t="s">
        <v>8</v>
      </c>
      <c r="D4" s="17">
        <f>D5+D16</f>
        <v>5138481.9302099701</v>
      </c>
      <c r="E4" s="7"/>
      <c r="F4" s="7"/>
      <c r="G4" s="8">
        <f>G5+G16</f>
        <v>5138481.9302099701</v>
      </c>
    </row>
    <row r="5" spans="1:7" ht="21" customHeight="1" x14ac:dyDescent="0.3">
      <c r="A5" s="5">
        <v>2</v>
      </c>
      <c r="B5" s="10" t="s">
        <v>9</v>
      </c>
      <c r="C5" s="5" t="s">
        <v>8</v>
      </c>
      <c r="D5" s="17">
        <f>D6+D8+D9+D11+D12</f>
        <v>4700665.0446199998</v>
      </c>
      <c r="E5" s="7">
        <f>E6+E8+E9+E11+E12</f>
        <v>4517049.7561400002</v>
      </c>
      <c r="F5" s="7">
        <f t="shared" ref="F5" si="0">F6+F8+F9+F11+F12</f>
        <v>183615.28848000002</v>
      </c>
      <c r="G5" s="7">
        <f>E5+F5</f>
        <v>4700665.0446199998</v>
      </c>
    </row>
    <row r="6" spans="1:7" ht="45.75" customHeight="1" x14ac:dyDescent="0.3">
      <c r="A6" s="11">
        <v>3</v>
      </c>
      <c r="B6" s="10" t="s">
        <v>10</v>
      </c>
      <c r="C6" s="5" t="s">
        <v>8</v>
      </c>
      <c r="D6" s="17">
        <f>G6</f>
        <v>639981.17140999995</v>
      </c>
      <c r="E6" s="19">
        <f>146191.6805+8405.87839+5142.94314+300181.84004+155834.5791</f>
        <v>615756.92116999999</v>
      </c>
      <c r="F6" s="19">
        <f>3.30138+5.22335+18190.58735+6025.13816</f>
        <v>24224.250240000001</v>
      </c>
      <c r="G6" s="19">
        <f t="shared" ref="G6:G15" si="1">E6+F6</f>
        <v>639981.17140999995</v>
      </c>
    </row>
    <row r="7" spans="1:7" ht="21" customHeight="1" x14ac:dyDescent="0.3">
      <c r="A7" s="11"/>
      <c r="B7" s="13" t="s">
        <v>11</v>
      </c>
      <c r="C7" s="5" t="s">
        <v>8</v>
      </c>
      <c r="D7" s="18">
        <f>G7</f>
        <v>146544.05642000001</v>
      </c>
      <c r="E7" s="19">
        <f>128378.89481+12304.76282</f>
        <v>140683.65763</v>
      </c>
      <c r="F7" s="19">
        <f>5858.22046+2.17833</f>
        <v>5860.3987899999993</v>
      </c>
      <c r="G7" s="19">
        <f t="shared" si="1"/>
        <v>146544.05642000001</v>
      </c>
    </row>
    <row r="8" spans="1:7" ht="21" customHeight="1" x14ac:dyDescent="0.3">
      <c r="A8" s="5">
        <v>4</v>
      </c>
      <c r="B8" s="6" t="s">
        <v>12</v>
      </c>
      <c r="C8" s="5" t="s">
        <v>8</v>
      </c>
      <c r="D8" s="17">
        <f t="shared" ref="D8:D18" si="2">G8</f>
        <v>2242865.2018400002</v>
      </c>
      <c r="E8" s="7">
        <v>2151993.43652</v>
      </c>
      <c r="F8" s="7">
        <v>90871.765320000006</v>
      </c>
      <c r="G8" s="7">
        <f t="shared" si="1"/>
        <v>2242865.2018400002</v>
      </c>
    </row>
    <row r="9" spans="1:7" ht="32.25" customHeight="1" x14ac:dyDescent="0.3">
      <c r="A9" s="5"/>
      <c r="B9" s="6" t="s">
        <v>13</v>
      </c>
      <c r="C9" s="5" t="s">
        <v>8</v>
      </c>
      <c r="D9" s="17">
        <f t="shared" si="2"/>
        <v>1508480.4385000002</v>
      </c>
      <c r="E9" s="7">
        <f>1132279.95063+326359.48511</f>
        <v>1458639.4357400001</v>
      </c>
      <c r="F9" s="7">
        <f>38676.38051+11164.62225</f>
        <v>49841.002760000003</v>
      </c>
      <c r="G9" s="7">
        <f>E9+F9</f>
        <v>1508480.4385000002</v>
      </c>
    </row>
    <row r="10" spans="1:7" ht="21" customHeight="1" x14ac:dyDescent="0.3">
      <c r="A10" s="5">
        <v>5</v>
      </c>
      <c r="B10" s="13" t="s">
        <v>11</v>
      </c>
      <c r="C10" s="5" t="s">
        <v>8</v>
      </c>
      <c r="D10" s="18">
        <f t="shared" si="2"/>
        <v>355560.10473000002</v>
      </c>
      <c r="E10" s="19">
        <v>253722.05903999999</v>
      </c>
      <c r="F10" s="19">
        <v>101838.04569</v>
      </c>
      <c r="G10" s="19">
        <f t="shared" si="1"/>
        <v>355560.10473000002</v>
      </c>
    </row>
    <row r="11" spans="1:7" ht="21" customHeight="1" x14ac:dyDescent="0.3">
      <c r="A11" s="5">
        <v>6</v>
      </c>
      <c r="B11" s="6" t="s">
        <v>14</v>
      </c>
      <c r="C11" s="5" t="s">
        <v>8</v>
      </c>
      <c r="D11" s="17">
        <f t="shared" si="2"/>
        <v>154324.98958000002</v>
      </c>
      <c r="E11" s="19">
        <v>147851.97390000001</v>
      </c>
      <c r="F11" s="19">
        <v>6473.0156800000004</v>
      </c>
      <c r="G11" s="19">
        <f t="shared" si="1"/>
        <v>154324.98958000002</v>
      </c>
    </row>
    <row r="12" spans="1:7" ht="21" customHeight="1" x14ac:dyDescent="0.3">
      <c r="A12" s="5">
        <v>7</v>
      </c>
      <c r="B12" s="6" t="s">
        <v>15</v>
      </c>
      <c r="C12" s="5" t="s">
        <v>8</v>
      </c>
      <c r="D12" s="17">
        <f t="shared" si="2"/>
        <v>155013.24329000001</v>
      </c>
      <c r="E12" s="7">
        <f>E13+E14+E15</f>
        <v>142807.98881000001</v>
      </c>
      <c r="F12" s="7">
        <f>F13+F14+F15</f>
        <v>12205.254480000001</v>
      </c>
      <c r="G12" s="7">
        <f>E12+F12</f>
        <v>155013.24329000001</v>
      </c>
    </row>
    <row r="13" spans="1:7" ht="21" customHeight="1" x14ac:dyDescent="0.3">
      <c r="A13" s="5"/>
      <c r="B13" s="13" t="s">
        <v>16</v>
      </c>
      <c r="C13" s="5" t="s">
        <v>8</v>
      </c>
      <c r="D13" s="18">
        <f t="shared" si="2"/>
        <v>929.87135999999998</v>
      </c>
      <c r="E13" s="19">
        <v>880.08245999999997</v>
      </c>
      <c r="F13" s="19">
        <v>49.788899999999998</v>
      </c>
      <c r="G13" s="19">
        <f t="shared" si="1"/>
        <v>929.87135999999998</v>
      </c>
    </row>
    <row r="14" spans="1:7" ht="21" customHeight="1" x14ac:dyDescent="0.3">
      <c r="A14" s="5"/>
      <c r="B14" s="13" t="s">
        <v>17</v>
      </c>
      <c r="C14" s="5" t="s">
        <v>8</v>
      </c>
      <c r="D14" s="18">
        <f t="shared" si="2"/>
        <v>26421.013419999999</v>
      </c>
      <c r="E14" s="19">
        <v>25845.767059999998</v>
      </c>
      <c r="F14" s="19">
        <v>575.24635999999998</v>
      </c>
      <c r="G14" s="19">
        <f t="shared" si="1"/>
        <v>26421.013419999999</v>
      </c>
    </row>
    <row r="15" spans="1:7" ht="21" customHeight="1" x14ac:dyDescent="0.3">
      <c r="A15" s="5"/>
      <c r="B15" s="13" t="s">
        <v>18</v>
      </c>
      <c r="C15" s="5" t="s">
        <v>8</v>
      </c>
      <c r="D15" s="18">
        <f t="shared" si="2"/>
        <v>127662.35851000001</v>
      </c>
      <c r="E15" s="19">
        <f>142807.98881-E13-E14</f>
        <v>116082.13929000001</v>
      </c>
      <c r="F15" s="19">
        <f>12205.25448-F13-F14</f>
        <v>11580.219220000001</v>
      </c>
      <c r="G15" s="19">
        <f t="shared" si="1"/>
        <v>127662.35851000001</v>
      </c>
    </row>
    <row r="16" spans="1:7" ht="21" customHeight="1" x14ac:dyDescent="0.3">
      <c r="A16" s="5">
        <v>8</v>
      </c>
      <c r="B16" s="6" t="s">
        <v>19</v>
      </c>
      <c r="C16" s="5" t="s">
        <v>8</v>
      </c>
      <c r="D16" s="17">
        <f t="shared" si="2"/>
        <v>437816.88558997033</v>
      </c>
      <c r="E16" s="7">
        <v>0</v>
      </c>
      <c r="F16" s="7">
        <v>0</v>
      </c>
      <c r="G16" s="19">
        <f>G17+G18</f>
        <v>437816.88558997033</v>
      </c>
    </row>
    <row r="17" spans="1:7" ht="21" customHeight="1" x14ac:dyDescent="0.3">
      <c r="A17" s="5"/>
      <c r="B17" s="10" t="s">
        <v>20</v>
      </c>
      <c r="C17" s="5" t="s">
        <v>8</v>
      </c>
      <c r="D17" s="18">
        <f>G17</f>
        <v>43817.62806332839</v>
      </c>
      <c r="E17" s="19"/>
      <c r="F17" s="19"/>
      <c r="G17" s="19">
        <v>43817.62806332839</v>
      </c>
    </row>
    <row r="18" spans="1:7" ht="21" customHeight="1" x14ac:dyDescent="0.3">
      <c r="A18" s="5"/>
      <c r="B18" s="10" t="s">
        <v>21</v>
      </c>
      <c r="C18" s="5" t="s">
        <v>8</v>
      </c>
      <c r="D18" s="18">
        <f t="shared" si="2"/>
        <v>393999.25752664194</v>
      </c>
      <c r="E18" s="19"/>
      <c r="F18" s="19"/>
      <c r="G18" s="20">
        <v>393999.25752664194</v>
      </c>
    </row>
    <row r="19" spans="1:7" ht="15" customHeight="1" x14ac:dyDescent="0.3">
      <c r="D19" s="15"/>
      <c r="E19" s="12"/>
      <c r="F19" s="12"/>
      <c r="G19" s="16"/>
    </row>
    <row r="20" spans="1:7" x14ac:dyDescent="0.3">
      <c r="E20" s="9">
        <v>4517049.7561299996</v>
      </c>
      <c r="F20" s="9">
        <v>183615.28849000001</v>
      </c>
    </row>
    <row r="21" spans="1:7" x14ac:dyDescent="0.3">
      <c r="E21" s="9">
        <f>E5-E20</f>
        <v>1.0000541806221008E-5</v>
      </c>
      <c r="F21" s="9">
        <f>F5-F20</f>
        <v>-9.9999888334423304E-6</v>
      </c>
    </row>
    <row r="22" spans="1:7" x14ac:dyDescent="0.3">
      <c r="E22" s="9"/>
    </row>
  </sheetData>
  <mergeCells count="2">
    <mergeCell ref="A1:D1"/>
    <mergeCell ref="E2:G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M6" sqref="M6"/>
    </sheetView>
  </sheetViews>
  <sheetFormatPr defaultColWidth="9.109375" defaultRowHeight="14.4" x14ac:dyDescent="0.3"/>
  <cols>
    <col min="1" max="1" width="8.109375" style="1" customWidth="1"/>
    <col min="2" max="2" width="37.109375" style="1" customWidth="1"/>
    <col min="3" max="3" width="9.5546875" style="1" customWidth="1"/>
    <col min="4" max="4" width="16.44140625" style="1" customWidth="1"/>
    <col min="5" max="8" width="16.44140625" style="1" hidden="1" customWidth="1"/>
    <col min="9" max="9" width="16.44140625" style="1" customWidth="1"/>
    <col min="10" max="16384" width="9.109375" style="1"/>
  </cols>
  <sheetData>
    <row r="1" spans="1:7" ht="37.200000000000003" customHeight="1" x14ac:dyDescent="0.3">
      <c r="A1" s="22" t="s">
        <v>24</v>
      </c>
      <c r="B1" s="22"/>
      <c r="C1" s="22"/>
      <c r="D1" s="22"/>
    </row>
    <row r="2" spans="1:7" x14ac:dyDescent="0.3">
      <c r="E2" s="23">
        <v>2025</v>
      </c>
      <c r="F2" s="24"/>
      <c r="G2" s="24"/>
    </row>
    <row r="3" spans="1:7" ht="25.5" customHeight="1" x14ac:dyDescent="0.3">
      <c r="A3" s="2" t="s">
        <v>1</v>
      </c>
      <c r="B3" s="2" t="s">
        <v>2</v>
      </c>
      <c r="C3" s="2" t="s">
        <v>3</v>
      </c>
      <c r="D3" s="2" t="s">
        <v>25</v>
      </c>
      <c r="E3" s="3" t="s">
        <v>5</v>
      </c>
      <c r="F3" s="3" t="s">
        <v>6</v>
      </c>
      <c r="G3" s="4"/>
    </row>
    <row r="4" spans="1:7" ht="21" customHeight="1" x14ac:dyDescent="0.3">
      <c r="A4" s="5">
        <v>1</v>
      </c>
      <c r="B4" s="6" t="s">
        <v>7</v>
      </c>
      <c r="C4" s="5" t="s">
        <v>8</v>
      </c>
      <c r="D4" s="17">
        <f>D5+D16</f>
        <v>6829796.7840799997</v>
      </c>
      <c r="E4" s="7"/>
      <c r="F4" s="7"/>
      <c r="G4" s="8">
        <f>G5+G16</f>
        <v>6829796.7840800015</v>
      </c>
    </row>
    <row r="5" spans="1:7" ht="21" customHeight="1" x14ac:dyDescent="0.3">
      <c r="A5" s="5">
        <v>2</v>
      </c>
      <c r="B5" s="10" t="s">
        <v>9</v>
      </c>
      <c r="C5" s="5" t="s">
        <v>8</v>
      </c>
      <c r="D5" s="17">
        <f>D6+D8+D9+D11+D12</f>
        <v>6390539.3802199997</v>
      </c>
      <c r="E5" s="7">
        <f>E6+E8+E9+E11+E12</f>
        <v>5727591.448090001</v>
      </c>
      <c r="F5" s="7">
        <f t="shared" ref="F5" si="0">F6+F8+F9+F11+F12</f>
        <v>662947.93213000009</v>
      </c>
      <c r="G5" s="7">
        <f>E5+F5</f>
        <v>6390539.3802200016</v>
      </c>
    </row>
    <row r="6" spans="1:7" ht="45.75" customHeight="1" x14ac:dyDescent="0.3">
      <c r="A6" s="11">
        <v>3</v>
      </c>
      <c r="B6" s="10" t="s">
        <v>10</v>
      </c>
      <c r="C6" s="5" t="s">
        <v>8</v>
      </c>
      <c r="D6" s="17">
        <f>G6</f>
        <v>777095.19987000036</v>
      </c>
      <c r="E6" s="19">
        <v>733289.72930000024</v>
      </c>
      <c r="F6" s="19">
        <v>43805.470570000063</v>
      </c>
      <c r="G6" s="19">
        <f t="shared" ref="G6:G8" si="1">E6+F6</f>
        <v>777095.19987000036</v>
      </c>
    </row>
    <row r="7" spans="1:7" ht="21" customHeight="1" x14ac:dyDescent="0.3">
      <c r="A7" s="11"/>
      <c r="B7" s="13" t="s">
        <v>11</v>
      </c>
      <c r="C7" s="5" t="s">
        <v>8</v>
      </c>
      <c r="D7" s="18">
        <f>G7</f>
        <v>252861.37456</v>
      </c>
      <c r="E7" s="19">
        <v>240314.06591999999</v>
      </c>
      <c r="F7" s="19">
        <v>12547.308639999999</v>
      </c>
      <c r="G7" s="19">
        <f t="shared" si="1"/>
        <v>252861.37456</v>
      </c>
    </row>
    <row r="8" spans="1:7" ht="21" customHeight="1" x14ac:dyDescent="0.3">
      <c r="A8" s="5">
        <v>4</v>
      </c>
      <c r="B8" s="6" t="s">
        <v>12</v>
      </c>
      <c r="C8" s="5" t="s">
        <v>8</v>
      </c>
      <c r="D8" s="17">
        <f t="shared" ref="D8:D16" si="2">G8</f>
        <v>3138018.7940099998</v>
      </c>
      <c r="E8" s="7">
        <v>2800251.5511599998</v>
      </c>
      <c r="F8" s="7">
        <v>337767.24284999998</v>
      </c>
      <c r="G8" s="7">
        <f t="shared" si="1"/>
        <v>3138018.7940099998</v>
      </c>
    </row>
    <row r="9" spans="1:7" ht="32.25" customHeight="1" x14ac:dyDescent="0.3">
      <c r="A9" s="5"/>
      <c r="B9" s="6" t="s">
        <v>13</v>
      </c>
      <c r="C9" s="5" t="s">
        <v>8</v>
      </c>
      <c r="D9" s="17">
        <f t="shared" si="2"/>
        <v>1908705.15121</v>
      </c>
      <c r="E9" s="7">
        <v>1692508.99239</v>
      </c>
      <c r="F9" s="7">
        <v>216196.15882000001</v>
      </c>
      <c r="G9" s="7">
        <f>E9+F9</f>
        <v>1908705.15121</v>
      </c>
    </row>
    <row r="10" spans="1:7" ht="21" customHeight="1" x14ac:dyDescent="0.3">
      <c r="A10" s="5">
        <v>5</v>
      </c>
      <c r="B10" s="13" t="s">
        <v>11</v>
      </c>
      <c r="C10" s="5" t="s">
        <v>8</v>
      </c>
      <c r="D10" s="18">
        <f t="shared" si="2"/>
        <v>414089.63889</v>
      </c>
      <c r="E10" s="19">
        <v>275137.41154</v>
      </c>
      <c r="F10" s="19">
        <v>138952.22735</v>
      </c>
      <c r="G10" s="19">
        <f t="shared" ref="G10:G11" si="3">E10+F10</f>
        <v>414089.63889</v>
      </c>
    </row>
    <row r="11" spans="1:7" ht="21" customHeight="1" x14ac:dyDescent="0.3">
      <c r="A11" s="5">
        <v>6</v>
      </c>
      <c r="B11" s="6" t="s">
        <v>14</v>
      </c>
      <c r="C11" s="5" t="s">
        <v>8</v>
      </c>
      <c r="D11" s="17">
        <f t="shared" si="2"/>
        <v>362422.93354999996</v>
      </c>
      <c r="E11" s="19">
        <v>342550.25163999997</v>
      </c>
      <c r="F11" s="19">
        <v>19872.681909999999</v>
      </c>
      <c r="G11" s="19">
        <f t="shared" si="3"/>
        <v>362422.93354999996</v>
      </c>
    </row>
    <row r="12" spans="1:7" ht="21" customHeight="1" x14ac:dyDescent="0.3">
      <c r="A12" s="5">
        <v>7</v>
      </c>
      <c r="B12" s="6" t="s">
        <v>15</v>
      </c>
      <c r="C12" s="5" t="s">
        <v>8</v>
      </c>
      <c r="D12" s="17">
        <f t="shared" si="2"/>
        <v>204297.30157999997</v>
      </c>
      <c r="E12" s="7">
        <f>E13+E14+E15</f>
        <v>158990.92359999998</v>
      </c>
      <c r="F12" s="7">
        <f>F13+F14+F15</f>
        <v>45306.377980000005</v>
      </c>
      <c r="G12" s="7">
        <f>E12+F12</f>
        <v>204297.30157999997</v>
      </c>
    </row>
    <row r="13" spans="1:7" ht="21" customHeight="1" x14ac:dyDescent="0.3">
      <c r="A13" s="5"/>
      <c r="B13" s="13" t="s">
        <v>16</v>
      </c>
      <c r="C13" s="5" t="s">
        <v>8</v>
      </c>
      <c r="D13" s="18">
        <f t="shared" si="2"/>
        <v>1146.0311999999999</v>
      </c>
      <c r="E13" s="19">
        <v>995.59582999999998</v>
      </c>
      <c r="F13" s="19">
        <v>150.43536999999998</v>
      </c>
      <c r="G13" s="19">
        <f t="shared" ref="G13:G15" si="4">E13+F13</f>
        <v>1146.0311999999999</v>
      </c>
    </row>
    <row r="14" spans="1:7" ht="21" customHeight="1" x14ac:dyDescent="0.3">
      <c r="A14" s="5"/>
      <c r="B14" s="13" t="s">
        <v>17</v>
      </c>
      <c r="C14" s="5" t="s">
        <v>8</v>
      </c>
      <c r="D14" s="18">
        <f t="shared" si="2"/>
        <v>17356.991740000001</v>
      </c>
      <c r="E14" s="19">
        <v>16215.66315</v>
      </c>
      <c r="F14" s="19">
        <v>1141.3285900000001</v>
      </c>
      <c r="G14" s="19">
        <f t="shared" si="4"/>
        <v>17356.991740000001</v>
      </c>
    </row>
    <row r="15" spans="1:7" ht="21" customHeight="1" x14ac:dyDescent="0.3">
      <c r="A15" s="5"/>
      <c r="B15" s="13" t="s">
        <v>18</v>
      </c>
      <c r="C15" s="5" t="s">
        <v>8</v>
      </c>
      <c r="D15" s="18">
        <f t="shared" si="2"/>
        <v>185794.27864</v>
      </c>
      <c r="E15" s="19">
        <v>141779.66462</v>
      </c>
      <c r="F15" s="19">
        <v>44014.614020000008</v>
      </c>
      <c r="G15" s="19">
        <f t="shared" si="4"/>
        <v>185794.27864</v>
      </c>
    </row>
    <row r="16" spans="1:7" ht="21" customHeight="1" x14ac:dyDescent="0.3">
      <c r="A16" s="5">
        <v>8</v>
      </c>
      <c r="B16" s="6" t="s">
        <v>19</v>
      </c>
      <c r="C16" s="5" t="s">
        <v>8</v>
      </c>
      <c r="D16" s="17">
        <f t="shared" si="2"/>
        <v>439257.40386000002</v>
      </c>
      <c r="E16" s="7">
        <v>0</v>
      </c>
      <c r="F16" s="7"/>
      <c r="G16" s="19">
        <f>G17+G18</f>
        <v>439257.40386000002</v>
      </c>
    </row>
    <row r="17" spans="1:7" ht="21" customHeight="1" x14ac:dyDescent="0.3">
      <c r="A17" s="5"/>
      <c r="B17" s="10" t="s">
        <v>20</v>
      </c>
      <c r="C17" s="5" t="s">
        <v>8</v>
      </c>
      <c r="D17" s="18">
        <f>G17</f>
        <v>0</v>
      </c>
      <c r="E17" s="19"/>
      <c r="F17" s="19"/>
      <c r="G17" s="19"/>
    </row>
    <row r="18" spans="1:7" ht="21" customHeight="1" x14ac:dyDescent="0.3">
      <c r="A18" s="5"/>
      <c r="B18" s="10" t="s">
        <v>21</v>
      </c>
      <c r="C18" s="5" t="s">
        <v>8</v>
      </c>
      <c r="D18" s="18">
        <f>G18</f>
        <v>439257.40386000002</v>
      </c>
      <c r="E18" s="19"/>
      <c r="F18" s="19"/>
      <c r="G18" s="21">
        <v>439257.40386000002</v>
      </c>
    </row>
    <row r="19" spans="1:7" ht="15" customHeight="1" x14ac:dyDescent="0.3">
      <c r="D19" s="15"/>
      <c r="E19" s="12"/>
      <c r="F19" s="12"/>
      <c r="G19" s="16"/>
    </row>
    <row r="20" spans="1:7" x14ac:dyDescent="0.3">
      <c r="E20" s="9"/>
      <c r="F20" s="9"/>
    </row>
    <row r="21" spans="1:7" x14ac:dyDescent="0.3">
      <c r="E21" s="9"/>
      <c r="F21" s="9"/>
    </row>
    <row r="22" spans="1:7" x14ac:dyDescent="0.3">
      <c r="E22" s="9"/>
    </row>
  </sheetData>
  <mergeCells count="2">
    <mergeCell ref="E2:G2"/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2022 факт</vt:lpstr>
      <vt:lpstr>2023 факт</vt:lpstr>
      <vt:lpstr>2024 факт</vt:lpstr>
      <vt:lpstr>'2024 факт'!Область_печати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Гладких Ольга Юрьевна</dc:creator>
  <cp:lastModifiedBy>Unnamed</cp:lastModifiedBy>
  <cp:lastPrinted>2025-03-10T03:42:29Z</cp:lastPrinted>
  <dcterms:created xsi:type="dcterms:W3CDTF">2023-02-28T07:40:47Z</dcterms:created>
  <dcterms:modified xsi:type="dcterms:W3CDTF">2026-01-27T01:11:06Z</dcterms:modified>
</cp:coreProperties>
</file>